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9170" windowHeight="4710"/>
  </bookViews>
  <sheets>
    <sheet name="2023" sheetId="2" r:id="rId1"/>
    <sheet name="2024" sheetId="3" r:id="rId2"/>
    <sheet name="2025" sheetId="5" r:id="rId3"/>
    <sheet name="PNRR" sheetId="8" r:id="rId4"/>
    <sheet name="Inseribilità" sheetId="7" r:id="rId5"/>
  </sheets>
  <calcPr calcId="145621"/>
</workbook>
</file>

<file path=xl/calcChain.xml><?xml version="1.0" encoding="utf-8"?>
<calcChain xmlns="http://schemas.openxmlformats.org/spreadsheetml/2006/main">
  <c r="M15" i="8" l="1"/>
  <c r="G15" i="8"/>
  <c r="F15" i="8"/>
  <c r="S39" i="2" l="1"/>
  <c r="T34" i="2" l="1"/>
  <c r="N5" i="8"/>
  <c r="N6" i="8"/>
  <c r="N7" i="8"/>
  <c r="N8" i="8"/>
  <c r="N9" i="8"/>
  <c r="N10" i="8"/>
  <c r="N11" i="8"/>
  <c r="N12" i="8"/>
  <c r="N13" i="8"/>
  <c r="N14" i="8"/>
  <c r="N4" i="8"/>
  <c r="T4" i="2" l="1"/>
  <c r="T5" i="2"/>
  <c r="T7" i="2"/>
  <c r="T8" i="2"/>
  <c r="T9" i="2"/>
  <c r="T14" i="2"/>
  <c r="T15" i="2"/>
  <c r="T16" i="2"/>
  <c r="T17" i="2"/>
  <c r="T18" i="2"/>
  <c r="T19" i="2"/>
  <c r="T20" i="2"/>
  <c r="T21" i="2"/>
  <c r="T22" i="2"/>
  <c r="T23" i="2"/>
  <c r="T24" i="2"/>
  <c r="T25" i="2"/>
  <c r="T26" i="2"/>
  <c r="T27" i="2"/>
  <c r="T28" i="2"/>
  <c r="T31" i="2"/>
  <c r="T32" i="2"/>
  <c r="T35" i="2"/>
  <c r="T36" i="2"/>
  <c r="T37" i="2"/>
  <c r="Q38" i="2"/>
  <c r="P38" i="2"/>
  <c r="N38" i="2"/>
  <c r="M38" i="2"/>
  <c r="L38" i="2"/>
  <c r="K38" i="2"/>
  <c r="J38" i="2"/>
  <c r="H38" i="2"/>
  <c r="G38" i="2"/>
  <c r="E38" i="2"/>
  <c r="O38" i="2"/>
  <c r="E15" i="8" l="1"/>
  <c r="N15" i="8" s="1"/>
  <c r="C38" i="2"/>
  <c r="F5" i="8" l="1"/>
  <c r="F6" i="8"/>
  <c r="F7" i="8"/>
  <c r="F8" i="8"/>
  <c r="F9" i="8"/>
  <c r="F10" i="8"/>
  <c r="F11" i="8"/>
  <c r="F12" i="8"/>
  <c r="F13" i="8"/>
  <c r="F14" i="8"/>
  <c r="F4" i="8"/>
  <c r="D4" i="2" l="1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" i="2"/>
  <c r="R13" i="2" l="1"/>
  <c r="S13" i="2" s="1"/>
  <c r="T13" i="2" s="1"/>
  <c r="I38" i="2" l="1"/>
  <c r="F38" i="2"/>
  <c r="R37" i="2"/>
  <c r="S37" i="2" s="1"/>
  <c r="B38" i="2"/>
  <c r="D38" i="2" s="1"/>
  <c r="M46" i="2" l="1"/>
  <c r="M45" i="2"/>
  <c r="R36" i="2"/>
  <c r="S36" i="2" s="1"/>
  <c r="R28" i="2" l="1"/>
  <c r="S28" i="2" s="1"/>
  <c r="R26" i="2"/>
  <c r="S26" i="2" s="1"/>
  <c r="R27" i="2"/>
  <c r="S27" i="2" s="1"/>
  <c r="O19" i="3" l="1"/>
  <c r="P18" i="3"/>
  <c r="O18" i="3"/>
  <c r="C19" i="3"/>
  <c r="B19" i="3"/>
  <c r="O40" i="2" l="1"/>
  <c r="R35" i="2"/>
  <c r="S35" i="2" l="1"/>
  <c r="R33" i="2"/>
  <c r="S33" i="2" s="1"/>
  <c r="T33" i="2" s="1"/>
  <c r="R34" i="2"/>
  <c r="S34" i="2" s="1"/>
  <c r="R32" i="2" l="1"/>
  <c r="S32" i="2" s="1"/>
  <c r="R31" i="2"/>
  <c r="S31" i="2" s="1"/>
  <c r="R9" i="2" l="1"/>
  <c r="Q40" i="2"/>
  <c r="R29" i="2"/>
  <c r="S29" i="2" s="1"/>
  <c r="T29" i="2" s="1"/>
  <c r="R30" i="2"/>
  <c r="S30" i="2" s="1"/>
  <c r="T30" i="2" s="1"/>
  <c r="R39" i="2"/>
  <c r="R25" i="2"/>
  <c r="S25" i="2" l="1"/>
  <c r="R24" i="2"/>
  <c r="R22" i="2"/>
  <c r="S22" i="2" s="1"/>
  <c r="M47" i="2"/>
  <c r="M48" i="2"/>
  <c r="K49" i="2"/>
  <c r="J49" i="2"/>
  <c r="S24" i="2" l="1"/>
  <c r="R23" i="2"/>
  <c r="P40" i="2"/>
  <c r="S23" i="2" l="1"/>
  <c r="J15" i="8" l="1"/>
  <c r="I15" i="8"/>
  <c r="H15" i="8"/>
  <c r="D15" i="8"/>
  <c r="C15" i="8"/>
  <c r="K14" i="8"/>
  <c r="K13" i="8"/>
  <c r="K12" i="8"/>
  <c r="K11" i="8"/>
  <c r="K10" i="8"/>
  <c r="K9" i="8"/>
  <c r="K8" i="8"/>
  <c r="K7" i="8"/>
  <c r="K6" i="8"/>
  <c r="K5" i="8"/>
  <c r="K4" i="8"/>
  <c r="K16" i="8" l="1"/>
  <c r="K15" i="8"/>
  <c r="R15" i="2" l="1"/>
  <c r="S15" i="2" s="1"/>
  <c r="M20" i="5" l="1"/>
  <c r="I20" i="5"/>
  <c r="O19" i="5"/>
  <c r="N18" i="5"/>
  <c r="N20" i="5" s="1"/>
  <c r="M18" i="5"/>
  <c r="L18" i="5"/>
  <c r="L20" i="5" s="1"/>
  <c r="K18" i="5"/>
  <c r="K20" i="5" s="1"/>
  <c r="J18" i="5"/>
  <c r="J20" i="5" s="1"/>
  <c r="I18" i="5"/>
  <c r="H18" i="5"/>
  <c r="H20" i="5" s="1"/>
  <c r="G18" i="5"/>
  <c r="G20" i="5" s="1"/>
  <c r="F18" i="5"/>
  <c r="F20" i="5" s="1"/>
  <c r="E18" i="5"/>
  <c r="E20" i="5" s="1"/>
  <c r="D18" i="5"/>
  <c r="D20" i="5" s="1"/>
  <c r="C18" i="5"/>
  <c r="C20" i="5" s="1"/>
  <c r="B18" i="5"/>
  <c r="O17" i="5"/>
  <c r="P17" i="5" s="1"/>
  <c r="O16" i="5"/>
  <c r="P16" i="5" s="1"/>
  <c r="O15" i="5"/>
  <c r="P15" i="5" s="1"/>
  <c r="O14" i="5"/>
  <c r="P14" i="5" s="1"/>
  <c r="O13" i="5"/>
  <c r="P13" i="5" s="1"/>
  <c r="O12" i="5"/>
  <c r="P12" i="5" s="1"/>
  <c r="P11" i="5"/>
  <c r="O11" i="5"/>
  <c r="O10" i="5"/>
  <c r="O9" i="5"/>
  <c r="P9" i="5" s="1"/>
  <c r="O8" i="5"/>
  <c r="P8" i="5" s="1"/>
  <c r="O7" i="5"/>
  <c r="P7" i="5" s="1"/>
  <c r="O6" i="5"/>
  <c r="P6" i="5" s="1"/>
  <c r="O5" i="5"/>
  <c r="P5" i="5" s="1"/>
  <c r="O4" i="5"/>
  <c r="P4" i="5" s="1"/>
  <c r="O3" i="5"/>
  <c r="P3" i="5" s="1"/>
  <c r="F21" i="3"/>
  <c r="O20" i="3"/>
  <c r="N19" i="3"/>
  <c r="N21" i="3" s="1"/>
  <c r="M19" i="3"/>
  <c r="M21" i="3" s="1"/>
  <c r="L19" i="3"/>
  <c r="L21" i="3" s="1"/>
  <c r="K19" i="3"/>
  <c r="K21" i="3" s="1"/>
  <c r="J19" i="3"/>
  <c r="J21" i="3" s="1"/>
  <c r="I19" i="3"/>
  <c r="I21" i="3" s="1"/>
  <c r="H19" i="3"/>
  <c r="H21" i="3" s="1"/>
  <c r="G19" i="3"/>
  <c r="G21" i="3" s="1"/>
  <c r="F19" i="3"/>
  <c r="E19" i="3"/>
  <c r="E21" i="3" s="1"/>
  <c r="D19" i="3"/>
  <c r="D21" i="3" s="1"/>
  <c r="C21" i="3"/>
  <c r="O17" i="3"/>
  <c r="P17" i="3" s="1"/>
  <c r="O16" i="3"/>
  <c r="P16" i="3" s="1"/>
  <c r="O15" i="3"/>
  <c r="P15" i="3" s="1"/>
  <c r="O14" i="3"/>
  <c r="P14" i="3" s="1"/>
  <c r="O13" i="3"/>
  <c r="P13" i="3" s="1"/>
  <c r="O12" i="3"/>
  <c r="P12" i="3" s="1"/>
  <c r="O11" i="3"/>
  <c r="P11" i="3" s="1"/>
  <c r="O10" i="3"/>
  <c r="O9" i="3"/>
  <c r="P9" i="3" s="1"/>
  <c r="O8" i="3"/>
  <c r="P8" i="3" s="1"/>
  <c r="O7" i="3"/>
  <c r="P7" i="3" s="1"/>
  <c r="O6" i="3"/>
  <c r="P6" i="3" s="1"/>
  <c r="O5" i="3"/>
  <c r="P5" i="3" s="1"/>
  <c r="O4" i="3"/>
  <c r="P4" i="3" s="1"/>
  <c r="O3" i="3"/>
  <c r="H40" i="2"/>
  <c r="O18" i="5" l="1"/>
  <c r="P18" i="5" s="1"/>
  <c r="P19" i="3"/>
  <c r="P3" i="3"/>
  <c r="O20" i="5" l="1"/>
  <c r="O21" i="3"/>
  <c r="L43" i="2"/>
  <c r="L49" i="2" l="1"/>
  <c r="M49" i="2" s="1"/>
  <c r="M43" i="2"/>
  <c r="R21" i="2" l="1"/>
  <c r="S21" i="2" s="1"/>
  <c r="F11" i="7" l="1"/>
  <c r="R19" i="2" l="1"/>
  <c r="S19" i="2" s="1"/>
  <c r="L40" i="2"/>
  <c r="R20" i="2" l="1"/>
  <c r="S20" i="2" s="1"/>
  <c r="I40" i="2" l="1"/>
  <c r="F40" i="2"/>
  <c r="G40" i="2"/>
  <c r="J40" i="2"/>
  <c r="K40" i="2"/>
  <c r="M40" i="2"/>
  <c r="N40" i="2"/>
  <c r="R14" i="2" l="1"/>
  <c r="S14" i="2" s="1"/>
  <c r="E40" i="2" l="1"/>
  <c r="R18" i="2"/>
  <c r="S18" i="2" s="1"/>
  <c r="R17" i="2"/>
  <c r="S17" i="2" s="1"/>
  <c r="R12" i="2"/>
  <c r="S12" i="2" s="1"/>
  <c r="T12" i="2" s="1"/>
  <c r="R16" i="2"/>
  <c r="S16" i="2" s="1"/>
  <c r="R11" i="2"/>
  <c r="S11" i="2" s="1"/>
  <c r="T11" i="2" s="1"/>
  <c r="R10" i="2"/>
  <c r="S10" i="2" s="1"/>
  <c r="T10" i="2" s="1"/>
  <c r="R8" i="2"/>
  <c r="R7" i="2"/>
  <c r="S7" i="2" s="1"/>
  <c r="R6" i="2"/>
  <c r="R5" i="2"/>
  <c r="R4" i="2"/>
  <c r="R3" i="2"/>
  <c r="S6" i="2" l="1"/>
  <c r="T6" i="2" s="1"/>
  <c r="R38" i="2"/>
  <c r="S38" i="2" s="1"/>
  <c r="T38" i="2" s="1"/>
  <c r="S5" i="2"/>
  <c r="S9" i="2"/>
  <c r="S8" i="2"/>
  <c r="S4" i="2"/>
  <c r="S3" i="2"/>
  <c r="T3" i="2" s="1"/>
  <c r="R40" i="2" l="1"/>
</calcChain>
</file>

<file path=xl/sharedStrings.xml><?xml version="1.0" encoding="utf-8"?>
<sst xmlns="http://schemas.openxmlformats.org/spreadsheetml/2006/main" count="281" uniqueCount="150">
  <si>
    <t>Attrezzature informatiche - 3022</t>
  </si>
  <si>
    <t>Importo di spesa</t>
  </si>
  <si>
    <t>TOTALE</t>
  </si>
  <si>
    <t>Oneri di concessione cap. 1135</t>
  </si>
  <si>
    <t>Acquisto e permuta terreni - 3700</t>
  </si>
  <si>
    <t xml:space="preserve">Avanzo </t>
  </si>
  <si>
    <t>Spesa per incarichi progetti opere pubbliche 3018</t>
  </si>
  <si>
    <t>Manutenzione centrale idroellettrica - 3727</t>
  </si>
  <si>
    <t>Asfaltature e ripristini stradali abbellimento arredo urbano - 3731</t>
  </si>
  <si>
    <t>Incarichi iniziative socio culturali - 3040</t>
  </si>
  <si>
    <t>Iniziative culturali di parte straordinaria - 3043</t>
  </si>
  <si>
    <t>Manutenzione patrimonio comunale - 3017</t>
  </si>
  <si>
    <t xml:space="preserve"> </t>
  </si>
  <si>
    <t>Conferimento capitale sociale Panarotta S.p.A. - 3728</t>
  </si>
  <si>
    <t>DISPONIBILITA'</t>
  </si>
  <si>
    <t>DISP. RESIDUA</t>
  </si>
  <si>
    <t xml:space="preserve">Vendita immobili cap. 1102 </t>
  </si>
  <si>
    <t>GAL Progetto Leader - cap. 1104</t>
  </si>
  <si>
    <t>Budget 2020 cap. 1139</t>
  </si>
  <si>
    <t>Acquisto manutenzione attrezzature cantiere - 3025</t>
  </si>
  <si>
    <t>Trasferimenti parte capitale scuola primaria - cap. 3056</t>
  </si>
  <si>
    <t>OPERE PUBBLICHE 2024</t>
  </si>
  <si>
    <t>Contributo Regione cap. 1164 -1165</t>
  </si>
  <si>
    <r>
      <t xml:space="preserve">Contributo PAT </t>
    </r>
    <r>
      <rPr>
        <b/>
        <sz val="7"/>
        <rFont val="Arial"/>
        <family val="2"/>
      </rPr>
      <t>cap. 1106</t>
    </r>
  </si>
  <si>
    <t>Ex fim 60% cap. 1126</t>
  </si>
  <si>
    <t>Spesa investimento G.A. polizia locale - 2281</t>
  </si>
  <si>
    <t>Trasferimenti parte capitale scuola second. - cap. 3054</t>
  </si>
  <si>
    <t>PROGRAMMA TRIENNALE DELLE OPERE PUBBLICHE 2022-2024 - PRIMA SECONDA OPERE SENZA FINANZIAMENTO</t>
  </si>
  <si>
    <t>Categoria-Missione (1-17)</t>
  </si>
  <si>
    <t>Elenco descrittivo dei lavori</t>
  </si>
  <si>
    <t>Conformità urbanistica, paesistica, ambientale (altre autorizzazione obbligatorie)</t>
  </si>
  <si>
    <t>Arco temporale di validità del programma</t>
  </si>
  <si>
    <t>Spesa totale</t>
  </si>
  <si>
    <t>Inseribilità</t>
  </si>
  <si>
    <t>Asfaltature – messa in sicurezza viabilità comunale</t>
  </si>
  <si>
    <t>Sistemazione cimitero</t>
  </si>
  <si>
    <t>Sentiero tematico sull'attività mineraria</t>
  </si>
  <si>
    <t>Sì</t>
  </si>
  <si>
    <t>Manutenzione parco giochi</t>
  </si>
  <si>
    <t>Priorità per intervento</t>
  </si>
  <si>
    <t>Anno previsto per l'ultimazione dei lavori</t>
  </si>
  <si>
    <t>Budget 2021 - cap. 1140</t>
  </si>
  <si>
    <t>Messa in sicurezza ponte sul Rio Lenzi</t>
  </si>
  <si>
    <t>Messa in sicurezza viabilità comunale</t>
  </si>
  <si>
    <t xml:space="preserve">Sì </t>
  </si>
  <si>
    <t>Gestione associata custodi forestali - cap. 1484</t>
  </si>
  <si>
    <t>Manutenzione straordinaria strade comunali cap. 3744</t>
  </si>
  <si>
    <t>Rimangono</t>
  </si>
  <si>
    <t xml:space="preserve">Concesso </t>
  </si>
  <si>
    <t>Fondo strat. comunità cap. 1119</t>
  </si>
  <si>
    <t>TOTALE A DISPOSIZIONE PER VARIAZIONI DI BILANCIO</t>
  </si>
  <si>
    <t xml:space="preserve">Canone aggiuntivo Bim cap. 1112 </t>
  </si>
  <si>
    <t>Contributo Bim cap. 1195 - 1186 - 1180</t>
  </si>
  <si>
    <t>ICT gestione associata - 3024</t>
  </si>
  <si>
    <t>OPERE PUBBLICHE 2025</t>
  </si>
  <si>
    <t>Interventi risparmio energetico edifici di proprietà pubblica cap. 3752</t>
  </si>
  <si>
    <t>Manutenzione patrimonio comunale cap. 3017</t>
  </si>
  <si>
    <t>ICT gestione associata cap. 3024</t>
  </si>
  <si>
    <t>Attrezzature informatiche cap. 3022</t>
  </si>
  <si>
    <t>Acquisto manutenzione attrezzature cantiere cap. 3025</t>
  </si>
  <si>
    <t>Acquisto e permuta terreni cap. 3700</t>
  </si>
  <si>
    <t>Spesa per incarichi progetti opere pubbliche cap. 3018</t>
  </si>
  <si>
    <t>Incarichi iniziative socio culturali cap. 3040</t>
  </si>
  <si>
    <t>Iniziative culturali di parte straordinaria cap. 3043</t>
  </si>
  <si>
    <t>Asfaltature e ripristini stradali abbellimento arredo urbano cap. 3731</t>
  </si>
  <si>
    <t>Manutenzione centrale idroellettrica cap. 3727</t>
  </si>
  <si>
    <t>Conferimento capitale sociale Panarotta S.p.A. cap. 3728</t>
  </si>
  <si>
    <t>CANONE AGGIUNTIVO BIM</t>
  </si>
  <si>
    <t>PROGRAMMA TRIENNALE DELLE OPERE PUBBLICHE 2023-2025 - PRIMA PARTE OPERE CON FINANZIAMENTO</t>
  </si>
  <si>
    <t>OPERE PUBBLICHE 2023</t>
  </si>
  <si>
    <t>BIM SOVA 2023</t>
  </si>
  <si>
    <t>Richiesta pec senza documentazione spesa sostentua  indicare parte corrente o capitale</t>
  </si>
  <si>
    <t>CAPITOLO ENTRATA</t>
  </si>
  <si>
    <t>cap. 6006</t>
  </si>
  <si>
    <t>IMPORTO SPESA</t>
  </si>
  <si>
    <t>cap. 6001</t>
  </si>
  <si>
    <t>Assistenza tecnica parte corrente - Trasferimento PAT cap. 9006</t>
  </si>
  <si>
    <t>Interventi parte capitale n. 1-5 n. 7-10 n. 13-25 n. 27 n. 29-30 - Trasferimento PAT cap.9001</t>
  </si>
  <si>
    <t>1-5 7-10 13-25 27 29-30</t>
  </si>
  <si>
    <t>cap. 6011</t>
  </si>
  <si>
    <t>Via ferrata Miniera Erdemolo cap. 9011</t>
  </si>
  <si>
    <t>Punto informativo e di ristoro località Frotten cap. 9012</t>
  </si>
  <si>
    <t>cap. 6012</t>
  </si>
  <si>
    <t>cap. 6026</t>
  </si>
  <si>
    <t>cap. 6028</t>
  </si>
  <si>
    <t>cap. 6031</t>
  </si>
  <si>
    <t>cap. 6032</t>
  </si>
  <si>
    <t>cap. 6033</t>
  </si>
  <si>
    <t>cap. 6034</t>
  </si>
  <si>
    <t>cap. 6035</t>
  </si>
  <si>
    <t>Acquisto e ristrutturazione p.ed. 213 sede Arca delle Lingue di Minoranza cap. 9026</t>
  </si>
  <si>
    <t>Restauro e ripristino della vecchia segheria, del mulino e della fucina in Loc. Knoppe cap. 9028</t>
  </si>
  <si>
    <t>Infrastrutturazione elettrica e digitale del territorio cap. 9031</t>
  </si>
  <si>
    <t>Bonifica terreni, recupero aree con muretti a secco, recupero di sentieri cap. 9032</t>
  </si>
  <si>
    <t>Realizzazione viabilità agricola cap. 9033</t>
  </si>
  <si>
    <t>Realizzazione di una malga cap. 9034</t>
  </si>
  <si>
    <t>Valorizzazione dell'attività agricola cap. 9035</t>
  </si>
  <si>
    <t>NUMERO INTERVENTO</t>
  </si>
  <si>
    <t>DESCRIZIONE INTERVENTO</t>
  </si>
  <si>
    <t>CRONOPROGRAMMA DELLA SPESA</t>
  </si>
  <si>
    <t>CONTRIBUTO BIM MINIERA</t>
  </si>
  <si>
    <t>Usati 2022</t>
  </si>
  <si>
    <t>Usati 2023</t>
  </si>
  <si>
    <t>Implementazione sito umpalai contributo agenzia coesione territoriale cap. 3749</t>
  </si>
  <si>
    <t>Messa in sicurezza strade DL 34/2019 - cap. 5745</t>
  </si>
  <si>
    <t>PNRR - M1 C1 I1.4 - SERVIZI E CITTADINANZA DIGITALE cap. 7001</t>
  </si>
  <si>
    <t>Contributo straordinario vigili del fuoco cap. 3230</t>
  </si>
  <si>
    <t>Studio compatibilità PRG cap. 3750</t>
  </si>
  <si>
    <t>Contributo Bim cap. 1186 - 1180</t>
  </si>
  <si>
    <t>Fondo di riserva PAT viabilità cap. 3753</t>
  </si>
  <si>
    <t>Manutenzione casa anziani cap. 3747</t>
  </si>
  <si>
    <t>Manutenzione museo cap. 3748</t>
  </si>
  <si>
    <t>Libro Faganello cap. 3755</t>
  </si>
  <si>
    <t>Mostra Faganello cap. 3756</t>
  </si>
  <si>
    <t>Efficientamento energetico cap. 3754</t>
  </si>
  <si>
    <t>Struttura arrampicata palestra Fierozzo cap. 3757</t>
  </si>
  <si>
    <t>Efficentamento energetico - cap. 3758</t>
  </si>
  <si>
    <r>
      <t xml:space="preserve">Contributo PAT </t>
    </r>
    <r>
      <rPr>
        <b/>
        <sz val="7"/>
        <rFont val="Arial"/>
        <family val="2"/>
      </rPr>
      <t>cap. 1200</t>
    </r>
  </si>
  <si>
    <t>CAP 1180</t>
  </si>
  <si>
    <t>PNRR - M1 C1 I1.2 - ABILITAZIONE AL CLOUD cap. 7002</t>
  </si>
  <si>
    <t>PNRR - M1 C1 I1.4.4 UTILIZZO PIATTAFORME IDENTITA' DIGITALE CAP. 7003</t>
  </si>
  <si>
    <t>PNRR - M1 C1 I1.4.3 ADOZIONE APP IO CAP. 7004</t>
  </si>
  <si>
    <t>PNRR cap. 7001- 7002-7003-7004</t>
  </si>
  <si>
    <t>Revisione piano gestione pastorale cap . 3026</t>
  </si>
  <si>
    <t>Budget € 93.214,00 del. G.P. 1649 del 16.09.2022 +  € 93.214,00 del G.P. 1500 DEL 18.08.2023</t>
  </si>
  <si>
    <t>Budget F.Inv. ex art 11 LP 36/93 e s.m. 2021-2025 - 357 del 05.03.2021 2031 del 26.11.2021 € 93.214,00</t>
  </si>
  <si>
    <t>CONTRIBUTO BIM LUCI NATALE E CONCERTO+FAGANELLO</t>
  </si>
  <si>
    <t>Percorso didattico strada forestale Stocker cap. 3759</t>
  </si>
  <si>
    <t>Contributo Regione cap. 1164 -1165 - 1166 - 1201</t>
  </si>
  <si>
    <r>
      <t xml:space="preserve">Contributo PAT </t>
    </r>
    <r>
      <rPr>
        <b/>
        <sz val="7"/>
        <rFont val="Arial"/>
        <family val="2"/>
      </rPr>
      <t>cap. 1106 - 1196 - 1194 - 1198 - 1201</t>
    </r>
  </si>
  <si>
    <t>Posa tubi Loc. Fikareim potenziamento rete bassa tenzione cap. 3760</t>
  </si>
  <si>
    <t>Ex fim 60% cap. 1126 dal 2023 è stato tolto</t>
  </si>
  <si>
    <t>Budget 2021 - 2025 cap. 1140</t>
  </si>
  <si>
    <t>PROGRAMMA TRIENNALE DELLE OPERE PUBBLICHE 2023-2025 - PNRR - ATTRATTIVITA' DEI BORGHI M1C3I2.1 CUP D62I22000010007</t>
  </si>
  <si>
    <t>Contributo ministeri cap. 1197</t>
  </si>
  <si>
    <r>
      <rPr>
        <sz val="9"/>
        <color theme="6" tint="-0.249977111117893"/>
        <rFont val="Arial"/>
        <family val="2"/>
      </rPr>
      <t>Comune di Fierozzo € 3.000,00</t>
    </r>
    <r>
      <rPr>
        <sz val="9"/>
        <rFont val="Arial"/>
        <family val="2"/>
      </rPr>
      <t xml:space="preserve"> - Comunità di Valle € 4.500,00 - </t>
    </r>
    <r>
      <rPr>
        <sz val="9"/>
        <color theme="6" tint="-0.249977111117893"/>
        <rFont val="Arial"/>
        <family val="2"/>
      </rPr>
      <t>Provincia bando cultura € 19.300,00</t>
    </r>
  </si>
  <si>
    <t>Cassa Rurale Alta Valsugana € 1.589,98</t>
  </si>
  <si>
    <r>
      <t xml:space="preserve">assegnati Regione € 10.000,00 - </t>
    </r>
    <r>
      <rPr>
        <sz val="9"/>
        <color theme="6" tint="-0.249977111117893"/>
        <rFont val="Arial"/>
        <family val="2"/>
      </rPr>
      <t xml:space="preserve">Istituto € 2.000,00 </t>
    </r>
    <r>
      <rPr>
        <sz val="9"/>
        <rFont val="Arial"/>
        <family val="2"/>
      </rPr>
      <t>- Bim € 3.500,00 (</t>
    </r>
    <r>
      <rPr>
        <sz val="9"/>
        <color theme="6" tint="-0.249977111117893"/>
        <rFont val="Arial"/>
        <family val="2"/>
      </rPr>
      <t xml:space="preserve">+€  1.500,00 luci natale)=€ 5.000,00 </t>
    </r>
  </si>
  <si>
    <t xml:space="preserve">Importo di spesa stanziato </t>
  </si>
  <si>
    <t>Importo impegnato</t>
  </si>
  <si>
    <t>Rimane da impegnare</t>
  </si>
  <si>
    <t>2023 stanziamenti</t>
  </si>
  <si>
    <t>2023 impegni</t>
  </si>
  <si>
    <t>2023 disponibili</t>
  </si>
  <si>
    <t>Delibera 3 del 31.01.2023 INCASSATO</t>
  </si>
  <si>
    <t>ACCERTAMENTI 2023</t>
  </si>
  <si>
    <t>DIFFERENZA</t>
  </si>
  <si>
    <t>Nel 2022 € 40,071,89 cap 1139 € 35.934,53 cap 1140</t>
  </si>
  <si>
    <t>OPERE CHE SI SPOSTANO IN PARTE AL 2024</t>
  </si>
  <si>
    <t>IMPORTI DA SPOSTARE AL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</si>
</sst>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_-;\-* #,##0_-;_-* &quot;-&quot;_-;_-@_-"/>
    <numFmt numFmtId="165" formatCode="_-* #,##0.00_-;\-* #,##0.00_-;_-* &quot;-&quot;??_-;_-@_-"/>
    <numFmt numFmtId="166" formatCode="_-&quot;L.&quot;\ * #,##0.00_-;\-&quot;L.&quot;\ * #,##0.00_-;_-&quot;L.&quot;\ * &quot;-&quot;??_-;_-@_-"/>
    <numFmt numFmtId="167" formatCode="_-[$€-2]\ * #,##0.00_-;\-[$€-2]\ * #,##0.00_-;_-[$€-2]\ * &quot;-&quot;??_-;_-@_-"/>
    <numFmt numFmtId="168" formatCode="_-[$€]\ * #,##0.00_-;\-[$€]\ * #,##0.00_-;_-[$€]\ * &quot;-&quot;??_-;_-@_-"/>
    <numFmt numFmtId="169" formatCode="_-[$€-410]\ * #,##0.00_-;\-[$€-410]\ * #,##0.00_-;_-[$€-410]\ * &quot;-&quot;??_-;_-@_-"/>
    <numFmt numFmtId="170" formatCode="_-* #,##0.00\ [$€-410]_-;\-* #,##0.00\ [$€-410]_-;_-* &quot;-&quot;??\ [$€-410]_-;_-@_-"/>
  </numFmts>
  <fonts count="15">
    <font>
      <sz val="10"/>
      <name val="Arial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7"/>
      <name val="Arial"/>
      <family val="2"/>
    </font>
    <font>
      <b/>
      <sz val="12"/>
      <name val="Arial"/>
      <family val="2"/>
    </font>
    <font>
      <sz val="12"/>
      <name val="Ti"/>
    </font>
    <font>
      <b/>
      <sz val="12"/>
      <name val="Ti"/>
    </font>
    <font>
      <b/>
      <sz val="10"/>
      <name val="Arial"/>
      <family val="2"/>
    </font>
    <font>
      <sz val="6"/>
      <name val="Arial"/>
      <family val="2"/>
    </font>
    <font>
      <sz val="9"/>
      <color theme="6" tint="-0.249977111117893"/>
      <name val="Arial"/>
      <family val="2"/>
    </font>
    <font>
      <sz val="9"/>
      <color rgb="FFFF0000"/>
      <name val="Arial"/>
      <family val="2"/>
    </font>
    <font>
      <sz val="12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121">
    <xf numFmtId="0" fontId="0" fillId="0" borderId="0" xfId="0"/>
    <xf numFmtId="0" fontId="3" fillId="0" borderId="0" xfId="0" applyFont="1"/>
    <xf numFmtId="167" fontId="2" fillId="0" borderId="0" xfId="0" applyNumberFormat="1" applyFont="1" applyFill="1" applyBorder="1"/>
    <xf numFmtId="0" fontId="3" fillId="0" borderId="0" xfId="0" applyFont="1" applyFill="1"/>
    <xf numFmtId="169" fontId="3" fillId="0" borderId="0" xfId="0" applyNumberFormat="1" applyFont="1"/>
    <xf numFmtId="169" fontId="4" fillId="2" borderId="1" xfId="0" applyNumberFormat="1" applyFont="1" applyFill="1" applyBorder="1" applyAlignment="1">
      <alignment horizontal="center" vertical="center"/>
    </xf>
    <xf numFmtId="0" fontId="5" fillId="0" borderId="0" xfId="0" applyFont="1"/>
    <xf numFmtId="169" fontId="5" fillId="4" borderId="1" xfId="0" applyNumberFormat="1" applyFont="1" applyFill="1" applyBorder="1" applyAlignment="1">
      <alignment horizontal="center"/>
    </xf>
    <xf numFmtId="169" fontId="5" fillId="3" borderId="1" xfId="0" applyNumberFormat="1" applyFont="1" applyFill="1" applyBorder="1"/>
    <xf numFmtId="0" fontId="5" fillId="5" borderId="1" xfId="0" applyFont="1" applyFill="1" applyBorder="1" applyAlignment="1">
      <alignment wrapText="1"/>
    </xf>
    <xf numFmtId="169" fontId="5" fillId="5" borderId="1" xfId="0" applyNumberFormat="1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left" vertical="center" wrapText="1"/>
    </xf>
    <xf numFmtId="0" fontId="5" fillId="5" borderId="1" xfId="0" applyFont="1" applyFill="1" applyBorder="1"/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justify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5" fontId="4" fillId="0" borderId="1" xfId="2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NumberFormat="1" applyFont="1"/>
    <xf numFmtId="0" fontId="4" fillId="6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justify"/>
    </xf>
    <xf numFmtId="0" fontId="8" fillId="0" borderId="1" xfId="0" applyFont="1" applyBorder="1"/>
    <xf numFmtId="0" fontId="8" fillId="0" borderId="1" xfId="0" applyFont="1" applyBorder="1" applyAlignment="1">
      <alignment horizontal="center"/>
    </xf>
    <xf numFmtId="0" fontId="8" fillId="0" borderId="0" xfId="0" applyFont="1"/>
    <xf numFmtId="0" fontId="9" fillId="0" borderId="1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7" fillId="0" borderId="0" xfId="0" applyFont="1" applyBorder="1" applyAlignment="1">
      <alignment vertical="center"/>
    </xf>
    <xf numFmtId="0" fontId="0" fillId="0" borderId="0" xfId="0" applyBorder="1"/>
    <xf numFmtId="169" fontId="8" fillId="0" borderId="1" xfId="0" applyNumberFormat="1" applyFont="1" applyBorder="1" applyAlignment="1">
      <alignment horizontal="center"/>
    </xf>
    <xf numFmtId="169" fontId="8" fillId="0" borderId="1" xfId="0" applyNumberFormat="1" applyFont="1" applyBorder="1"/>
    <xf numFmtId="169" fontId="9" fillId="0" borderId="3" xfId="0" applyNumberFormat="1" applyFont="1" applyBorder="1"/>
    <xf numFmtId="169" fontId="0" fillId="0" borderId="0" xfId="0" applyNumberFormat="1"/>
    <xf numFmtId="0" fontId="3" fillId="6" borderId="1" xfId="0" applyFont="1" applyFill="1" applyBorder="1" applyAlignment="1">
      <alignment horizontal="center"/>
    </xf>
    <xf numFmtId="170" fontId="3" fillId="6" borderId="1" xfId="4" applyNumberFormat="1" applyFont="1" applyFill="1" applyBorder="1"/>
    <xf numFmtId="170" fontId="3" fillId="6" borderId="4" xfId="4" applyNumberFormat="1" applyFont="1" applyFill="1" applyBorder="1" applyAlignment="1">
      <alignment horizontal="center"/>
    </xf>
    <xf numFmtId="170" fontId="3" fillId="6" borderId="4" xfId="4" applyNumberFormat="1" applyFont="1" applyFill="1" applyBorder="1" applyAlignment="1"/>
    <xf numFmtId="170" fontId="2" fillId="6" borderId="1" xfId="4" applyNumberFormat="1" applyFont="1" applyFill="1" applyBorder="1" applyAlignment="1"/>
    <xf numFmtId="170" fontId="2" fillId="0" borderId="1" xfId="4" applyNumberFormat="1" applyFont="1" applyBorder="1"/>
    <xf numFmtId="169" fontId="5" fillId="6" borderId="1" xfId="2" applyNumberFormat="1" applyFont="1" applyFill="1" applyBorder="1" applyAlignment="1">
      <alignment horizontal="center" vertical="center"/>
    </xf>
    <xf numFmtId="169" fontId="5" fillId="6" borderId="1" xfId="0" applyNumberFormat="1" applyFont="1" applyFill="1" applyBorder="1" applyAlignment="1">
      <alignment horizontal="center" vertical="center"/>
    </xf>
    <xf numFmtId="169" fontId="5" fillId="6" borderId="1" xfId="3" applyNumberFormat="1" applyFont="1" applyFill="1" applyBorder="1" applyAlignment="1">
      <alignment horizontal="center" vertical="center"/>
    </xf>
    <xf numFmtId="169" fontId="5" fillId="6" borderId="1" xfId="4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justify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165" fontId="10" fillId="0" borderId="1" xfId="2" applyFont="1" applyBorder="1" applyAlignment="1">
      <alignment horizontal="center" vertical="center"/>
    </xf>
    <xf numFmtId="165" fontId="10" fillId="0" borderId="1" xfId="2" applyFont="1" applyBorder="1" applyAlignment="1">
      <alignment horizontal="center" vertical="justify"/>
    </xf>
    <xf numFmtId="0" fontId="1" fillId="6" borderId="1" xfId="0" applyFont="1" applyFill="1" applyBorder="1"/>
    <xf numFmtId="0" fontId="1" fillId="6" borderId="1" xfId="0" applyFont="1" applyFill="1" applyBorder="1" applyAlignment="1">
      <alignment wrapText="1"/>
    </xf>
    <xf numFmtId="169" fontId="1" fillId="6" borderId="1" xfId="0" applyNumberFormat="1" applyFont="1" applyFill="1" applyBorder="1" applyAlignment="1">
      <alignment horizontal="center" vertical="center"/>
    </xf>
    <xf numFmtId="169" fontId="1" fillId="6" borderId="1" xfId="2" applyNumberFormat="1" applyFont="1" applyFill="1" applyBorder="1" applyAlignment="1">
      <alignment horizontal="center" vertical="center"/>
    </xf>
    <xf numFmtId="169" fontId="1" fillId="0" borderId="1" xfId="0" applyNumberFormat="1" applyFont="1" applyBorder="1" applyAlignment="1">
      <alignment horizontal="center"/>
    </xf>
    <xf numFmtId="0" fontId="1" fillId="6" borderId="1" xfId="0" applyFont="1" applyFill="1" applyBorder="1" applyAlignment="1">
      <alignment horizontal="left" vertical="center" wrapText="1"/>
    </xf>
    <xf numFmtId="169" fontId="10" fillId="6" borderId="1" xfId="0" applyNumberFormat="1" applyFont="1" applyFill="1" applyBorder="1" applyAlignment="1">
      <alignment horizontal="center" vertical="center"/>
    </xf>
    <xf numFmtId="0" fontId="1" fillId="0" borderId="1" xfId="0" applyFont="1" applyBorder="1"/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 vertical="justify"/>
    </xf>
    <xf numFmtId="0" fontId="10" fillId="6" borderId="1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170" fontId="3" fillId="6" borderId="4" xfId="4" applyNumberFormat="1" applyFont="1" applyFill="1" applyBorder="1"/>
    <xf numFmtId="170" fontId="2" fillId="0" borderId="4" xfId="4" applyNumberFormat="1" applyFont="1" applyBorder="1"/>
    <xf numFmtId="0" fontId="3" fillId="0" borderId="1" xfId="0" applyFont="1" applyBorder="1" applyAlignment="1">
      <alignment horizontal="center"/>
    </xf>
    <xf numFmtId="0" fontId="3" fillId="8" borderId="4" xfId="0" applyFont="1" applyFill="1" applyBorder="1" applyAlignment="1">
      <alignment horizontal="left"/>
    </xf>
    <xf numFmtId="0" fontId="3" fillId="8" borderId="5" xfId="0" applyFont="1" applyFill="1" applyBorder="1" applyAlignment="1">
      <alignment horizontal="left"/>
    </xf>
    <xf numFmtId="0" fontId="3" fillId="8" borderId="6" xfId="0" applyFont="1" applyFill="1" applyBorder="1" applyAlignment="1">
      <alignment horizontal="left"/>
    </xf>
    <xf numFmtId="0" fontId="3" fillId="8" borderId="1" xfId="0" applyFont="1" applyFill="1" applyBorder="1"/>
    <xf numFmtId="0" fontId="3" fillId="7" borderId="4" xfId="0" applyFont="1" applyFill="1" applyBorder="1" applyAlignment="1"/>
    <xf numFmtId="0" fontId="3" fillId="7" borderId="5" xfId="0" applyFont="1" applyFill="1" applyBorder="1" applyAlignment="1"/>
    <xf numFmtId="0" fontId="3" fillId="7" borderId="6" xfId="0" applyFont="1" applyFill="1" applyBorder="1" applyAlignment="1"/>
    <xf numFmtId="0" fontId="1" fillId="7" borderId="4" xfId="0" applyFont="1" applyFill="1" applyBorder="1"/>
    <xf numFmtId="0" fontId="1" fillId="7" borderId="5" xfId="0" applyFont="1" applyFill="1" applyBorder="1"/>
    <xf numFmtId="0" fontId="1" fillId="7" borderId="6" xfId="0" applyFont="1" applyFill="1" applyBorder="1"/>
    <xf numFmtId="170" fontId="3" fillId="0" borderId="0" xfId="0" applyNumberFormat="1" applyFont="1"/>
    <xf numFmtId="0" fontId="3" fillId="8" borderId="5" xfId="0" applyFont="1" applyFill="1" applyBorder="1" applyAlignment="1">
      <alignment horizontal="left"/>
    </xf>
    <xf numFmtId="0" fontId="12" fillId="0" borderId="0" xfId="0" applyFont="1"/>
    <xf numFmtId="169" fontId="5" fillId="9" borderId="1" xfId="0" applyNumberFormat="1" applyFont="1" applyFill="1" applyBorder="1" applyAlignment="1">
      <alignment horizontal="center" vertical="center"/>
    </xf>
    <xf numFmtId="0" fontId="5" fillId="9" borderId="1" xfId="0" applyFont="1" applyFill="1" applyBorder="1" applyAlignment="1">
      <alignment horizontal="left" vertical="center" wrapText="1"/>
    </xf>
    <xf numFmtId="169" fontId="3" fillId="9" borderId="0" xfId="0" applyNumberFormat="1" applyFont="1" applyFill="1"/>
    <xf numFmtId="0" fontId="10" fillId="10" borderId="1" xfId="0" applyFont="1" applyFill="1" applyBorder="1" applyAlignment="1">
      <alignment horizontal="center" vertical="center" wrapText="1"/>
    </xf>
    <xf numFmtId="169" fontId="1" fillId="10" borderId="1" xfId="2" applyNumberFormat="1" applyFont="1" applyFill="1" applyBorder="1" applyAlignment="1">
      <alignment horizontal="center" vertical="center"/>
    </xf>
    <xf numFmtId="169" fontId="1" fillId="10" borderId="1" xfId="0" applyNumberFormat="1" applyFont="1" applyFill="1" applyBorder="1" applyAlignment="1">
      <alignment horizontal="center" vertical="center"/>
    </xf>
    <xf numFmtId="169" fontId="10" fillId="10" borderId="1" xfId="0" applyNumberFormat="1" applyFont="1" applyFill="1" applyBorder="1" applyAlignment="1">
      <alignment horizontal="center" vertical="center"/>
    </xf>
    <xf numFmtId="169" fontId="5" fillId="9" borderId="1" xfId="3" applyNumberFormat="1" applyFont="1" applyFill="1" applyBorder="1" applyAlignment="1">
      <alignment horizontal="center" vertical="center"/>
    </xf>
    <xf numFmtId="169" fontId="5" fillId="9" borderId="1" xfId="2" applyNumberFormat="1" applyFont="1" applyFill="1" applyBorder="1" applyAlignment="1">
      <alignment horizontal="center" vertical="center"/>
    </xf>
    <xf numFmtId="170" fontId="13" fillId="0" borderId="0" xfId="0" applyNumberFormat="1" applyFont="1"/>
    <xf numFmtId="170" fontId="3" fillId="9" borderId="0" xfId="0" applyNumberFormat="1" applyFont="1" applyFill="1"/>
    <xf numFmtId="170" fontId="1" fillId="0" borderId="1" xfId="0" applyNumberFormat="1" applyFont="1" applyBorder="1" applyAlignment="1">
      <alignment horizontal="center"/>
    </xf>
    <xf numFmtId="170" fontId="3" fillId="0" borderId="1" xfId="0" applyNumberFormat="1" applyFont="1" applyBorder="1"/>
    <xf numFmtId="169" fontId="5" fillId="12" borderId="1" xfId="0" applyNumberFormat="1" applyFont="1" applyFill="1" applyBorder="1" applyAlignment="1">
      <alignment horizontal="center"/>
    </xf>
    <xf numFmtId="0" fontId="5" fillId="6" borderId="1" xfId="0" applyFont="1" applyFill="1" applyBorder="1" applyAlignment="1">
      <alignment wrapText="1"/>
    </xf>
    <xf numFmtId="169" fontId="3" fillId="6" borderId="0" xfId="0" applyNumberFormat="1" applyFont="1" applyFill="1"/>
    <xf numFmtId="170" fontId="3" fillId="6" borderId="0" xfId="0" applyNumberFormat="1" applyFont="1" applyFill="1"/>
    <xf numFmtId="0" fontId="5" fillId="6" borderId="1" xfId="0" applyFont="1" applyFill="1" applyBorder="1" applyAlignment="1">
      <alignment horizontal="left" vertical="center" wrapText="1"/>
    </xf>
    <xf numFmtId="169" fontId="5" fillId="5" borderId="1" xfId="0" applyNumberFormat="1" applyFont="1" applyFill="1" applyBorder="1" applyAlignment="1">
      <alignment horizontal="center"/>
    </xf>
    <xf numFmtId="170" fontId="1" fillId="0" borderId="1" xfId="0" applyNumberFormat="1" applyFont="1" applyBorder="1"/>
    <xf numFmtId="169" fontId="1" fillId="13" borderId="1" xfId="2" applyNumberFormat="1" applyFont="1" applyFill="1" applyBorder="1" applyAlignment="1">
      <alignment horizontal="center" vertical="center"/>
    </xf>
    <xf numFmtId="0" fontId="10" fillId="13" borderId="1" xfId="0" applyFont="1" applyFill="1" applyBorder="1" applyAlignment="1">
      <alignment horizontal="center" vertical="center" wrapText="1"/>
    </xf>
    <xf numFmtId="0" fontId="14" fillId="9" borderId="1" xfId="0" applyFont="1" applyFill="1" applyBorder="1" applyAlignment="1">
      <alignment horizontal="center"/>
    </xf>
    <xf numFmtId="0" fontId="7" fillId="0" borderId="2" xfId="0" applyFont="1" applyBorder="1" applyAlignment="1">
      <alignment horizontal="center" vertical="center"/>
    </xf>
    <xf numFmtId="0" fontId="3" fillId="8" borderId="4" xfId="0" applyFont="1" applyFill="1" applyBorder="1" applyAlignment="1">
      <alignment horizontal="left"/>
    </xf>
    <xf numFmtId="0" fontId="3" fillId="8" borderId="5" xfId="0" applyFont="1" applyFill="1" applyBorder="1" applyAlignment="1">
      <alignment horizontal="left"/>
    </xf>
    <xf numFmtId="0" fontId="3" fillId="8" borderId="6" xfId="0" applyFont="1" applyFill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169" fontId="11" fillId="8" borderId="4" xfId="4" applyNumberFormat="1" applyFont="1" applyFill="1" applyBorder="1" applyAlignment="1">
      <alignment horizontal="center"/>
    </xf>
    <xf numFmtId="169" fontId="11" fillId="8" borderId="5" xfId="4" applyNumberFormat="1" applyFont="1" applyFill="1" applyBorder="1" applyAlignment="1">
      <alignment horizontal="center"/>
    </xf>
    <xf numFmtId="169" fontId="11" fillId="8" borderId="6" xfId="4" applyNumberFormat="1" applyFont="1" applyFill="1" applyBorder="1" applyAlignment="1">
      <alignment horizontal="center"/>
    </xf>
    <xf numFmtId="169" fontId="2" fillId="0" borderId="4" xfId="0" applyNumberFormat="1" applyFont="1" applyBorder="1" applyAlignment="1">
      <alignment horizontal="center"/>
    </xf>
    <xf numFmtId="169" fontId="2" fillId="0" borderId="5" xfId="0" applyNumberFormat="1" applyFont="1" applyBorder="1" applyAlignment="1">
      <alignment horizontal="center"/>
    </xf>
    <xf numFmtId="169" fontId="2" fillId="0" borderId="6" xfId="0" applyNumberFormat="1" applyFont="1" applyBorder="1" applyAlignment="1">
      <alignment horizontal="center"/>
    </xf>
    <xf numFmtId="170" fontId="3" fillId="6" borderId="7" xfId="4" applyNumberFormat="1" applyFont="1" applyFill="1" applyBorder="1" applyAlignment="1">
      <alignment horizontal="center"/>
    </xf>
    <xf numFmtId="170" fontId="3" fillId="6" borderId="3" xfId="4" applyNumberFormat="1" applyFont="1" applyFill="1" applyBorder="1" applyAlignment="1">
      <alignment horizontal="center"/>
    </xf>
    <xf numFmtId="170" fontId="3" fillId="11" borderId="7" xfId="4" applyNumberFormat="1" applyFont="1" applyFill="1" applyBorder="1" applyAlignment="1">
      <alignment horizontal="center"/>
    </xf>
    <xf numFmtId="170" fontId="3" fillId="11" borderId="3" xfId="4" applyNumberFormat="1" applyFont="1" applyFill="1" applyBorder="1" applyAlignment="1">
      <alignment horizontal="center"/>
    </xf>
    <xf numFmtId="170" fontId="2" fillId="6" borderId="7" xfId="4" applyNumberFormat="1" applyFont="1" applyFill="1" applyBorder="1" applyAlignment="1">
      <alignment horizontal="center"/>
    </xf>
    <xf numFmtId="170" fontId="2" fillId="6" borderId="3" xfId="4" applyNumberFormat="1" applyFont="1" applyFill="1" applyBorder="1" applyAlignment="1">
      <alignment horizontal="center"/>
    </xf>
    <xf numFmtId="0" fontId="3" fillId="11" borderId="1" xfId="0" applyFont="1" applyFill="1" applyBorder="1" applyAlignment="1">
      <alignment horizontal="center"/>
    </xf>
    <xf numFmtId="0" fontId="7" fillId="0" borderId="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justify"/>
    </xf>
  </cellXfs>
  <cellStyles count="5">
    <cellStyle name="Euro" xfId="1"/>
    <cellStyle name="Migliaia" xfId="2" builtinId="3"/>
    <cellStyle name="Migliaia [0]" xfId="3" builtinId="6"/>
    <cellStyle name="Normale" xfId="0" builtinId="0"/>
    <cellStyle name="Valuta" xfId="4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Q55"/>
  <sheetViews>
    <sheetView tabSelected="1" topLeftCell="A16" zoomScaleNormal="100" workbookViewId="0">
      <selection activeCell="I40" sqref="I40"/>
    </sheetView>
  </sheetViews>
  <sheetFormatPr defaultRowHeight="12"/>
  <cols>
    <col min="1" max="1" width="20.28515625" style="1" customWidth="1"/>
    <col min="2" max="2" width="12.42578125" style="1" bestFit="1" customWidth="1"/>
    <col min="3" max="4" width="12.42578125" style="1" customWidth="1"/>
    <col min="5" max="6" width="11.140625" style="1" bestFit="1" customWidth="1"/>
    <col min="7" max="7" width="10.28515625" style="1" bestFit="1" customWidth="1"/>
    <col min="8" max="8" width="11.5703125" style="1" customWidth="1"/>
    <col min="9" max="9" width="11.140625" style="1" bestFit="1" customWidth="1"/>
    <col min="10" max="10" width="12.42578125" style="1" bestFit="1" customWidth="1"/>
    <col min="11" max="11" width="11.42578125" style="1" bestFit="1" customWidth="1"/>
    <col min="12" max="13" width="12.42578125" style="1" bestFit="1" customWidth="1"/>
    <col min="14" max="14" width="10.28515625" style="1" bestFit="1" customWidth="1"/>
    <col min="15" max="15" width="11.42578125" style="1" bestFit="1" customWidth="1"/>
    <col min="16" max="16" width="11.7109375" style="1" bestFit="1" customWidth="1"/>
    <col min="17" max="17" width="11.140625" style="1" bestFit="1" customWidth="1"/>
    <col min="18" max="18" width="12.42578125" style="1" bestFit="1" customWidth="1"/>
    <col min="19" max="19" width="14" style="1" bestFit="1" customWidth="1"/>
    <col min="20" max="20" width="15.42578125" style="1" bestFit="1" customWidth="1"/>
    <col min="21" max="16384" width="9.140625" style="1"/>
  </cols>
  <sheetData>
    <row r="1" spans="1:147" ht="15.75">
      <c r="A1" s="99" t="s">
        <v>68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</row>
    <row r="2" spans="1:147" ht="45">
      <c r="A2" s="13" t="s">
        <v>69</v>
      </c>
      <c r="B2" s="14" t="s">
        <v>138</v>
      </c>
      <c r="C2" s="14" t="s">
        <v>139</v>
      </c>
      <c r="D2" s="14" t="s">
        <v>140</v>
      </c>
      <c r="E2" s="15" t="s">
        <v>129</v>
      </c>
      <c r="F2" s="15" t="s">
        <v>128</v>
      </c>
      <c r="G2" s="15" t="s">
        <v>49</v>
      </c>
      <c r="H2" s="15" t="s">
        <v>17</v>
      </c>
      <c r="I2" s="15" t="s">
        <v>132</v>
      </c>
      <c r="J2" s="15" t="s">
        <v>3</v>
      </c>
      <c r="K2" s="15" t="s">
        <v>5</v>
      </c>
      <c r="L2" s="20" t="s">
        <v>131</v>
      </c>
      <c r="M2" s="16" t="s">
        <v>51</v>
      </c>
      <c r="N2" s="15" t="s">
        <v>108</v>
      </c>
      <c r="O2" s="16" t="s">
        <v>16</v>
      </c>
      <c r="P2" s="16" t="s">
        <v>134</v>
      </c>
      <c r="Q2" s="16" t="s">
        <v>122</v>
      </c>
      <c r="R2" s="17" t="s">
        <v>2</v>
      </c>
    </row>
    <row r="3" spans="1:147" ht="22.5">
      <c r="A3" s="90" t="s">
        <v>56</v>
      </c>
      <c r="B3" s="40">
        <v>25000</v>
      </c>
      <c r="C3" s="40">
        <v>23296.03</v>
      </c>
      <c r="D3" s="40">
        <f>B3-C3</f>
        <v>1703.9700000000012</v>
      </c>
      <c r="E3" s="39"/>
      <c r="F3" s="39"/>
      <c r="G3" s="39"/>
      <c r="H3" s="39"/>
      <c r="I3" s="40" t="s">
        <v>12</v>
      </c>
      <c r="J3" s="39">
        <v>5850.56</v>
      </c>
      <c r="K3" s="39"/>
      <c r="L3" s="39"/>
      <c r="M3" s="40" t="s">
        <v>12</v>
      </c>
      <c r="N3" s="40"/>
      <c r="O3" s="40">
        <v>17445.47</v>
      </c>
      <c r="P3" s="40"/>
      <c r="Q3" s="40"/>
      <c r="R3" s="39">
        <f t="shared" ref="R3:R21" si="0">SUM(E3:O3)</f>
        <v>23296.030000000002</v>
      </c>
      <c r="S3" s="91">
        <f t="shared" ref="S3:S19" si="1">B3-R3</f>
        <v>1703.9699999999975</v>
      </c>
      <c r="T3" s="92">
        <f t="shared" ref="T3:T38" si="2">D3-S3</f>
        <v>3.637978807091713E-12</v>
      </c>
    </row>
    <row r="4" spans="1:147" ht="22.5">
      <c r="A4" s="93" t="s">
        <v>57</v>
      </c>
      <c r="B4" s="40">
        <v>3230.02</v>
      </c>
      <c r="C4" s="40">
        <v>3230.02</v>
      </c>
      <c r="D4" s="40">
        <f t="shared" ref="D4:D38" si="3">B4-C4</f>
        <v>0</v>
      </c>
      <c r="E4" s="40"/>
      <c r="F4" s="40"/>
      <c r="G4" s="40"/>
      <c r="H4" s="40"/>
      <c r="I4" s="41"/>
      <c r="J4" s="39" t="s">
        <v>12</v>
      </c>
      <c r="K4" s="40"/>
      <c r="L4" s="40"/>
      <c r="M4" s="40"/>
      <c r="N4" s="40"/>
      <c r="O4" s="40">
        <v>3230.02</v>
      </c>
      <c r="P4" s="40"/>
      <c r="Q4" s="40"/>
      <c r="R4" s="39">
        <f t="shared" si="0"/>
        <v>3230.02</v>
      </c>
      <c r="S4" s="91">
        <f t="shared" si="1"/>
        <v>0</v>
      </c>
      <c r="T4" s="92">
        <f t="shared" si="2"/>
        <v>0</v>
      </c>
    </row>
    <row r="5" spans="1:147" ht="22.5">
      <c r="A5" s="90" t="s">
        <v>58</v>
      </c>
      <c r="B5" s="40">
        <v>14429</v>
      </c>
      <c r="C5" s="40">
        <v>13934.84</v>
      </c>
      <c r="D5" s="40">
        <f t="shared" si="3"/>
        <v>494.15999999999985</v>
      </c>
      <c r="E5" s="40"/>
      <c r="F5" s="40"/>
      <c r="G5" s="40"/>
      <c r="H5" s="40"/>
      <c r="I5" s="39"/>
      <c r="J5" s="39"/>
      <c r="K5" s="40"/>
      <c r="L5" s="40"/>
      <c r="M5" s="40"/>
      <c r="N5" s="40">
        <v>10973.13</v>
      </c>
      <c r="O5" s="40">
        <v>2961.71</v>
      </c>
      <c r="P5" s="40"/>
      <c r="Q5" s="40"/>
      <c r="R5" s="39">
        <f t="shared" si="0"/>
        <v>13934.84</v>
      </c>
      <c r="S5" s="91">
        <f t="shared" si="1"/>
        <v>494.15999999999985</v>
      </c>
      <c r="T5" s="92">
        <f t="shared" si="2"/>
        <v>0</v>
      </c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3"/>
      <c r="EI5" s="3"/>
      <c r="EJ5" s="3"/>
      <c r="EK5" s="3"/>
      <c r="EL5" s="3"/>
      <c r="EM5" s="3"/>
      <c r="EN5" s="3"/>
      <c r="EO5" s="3"/>
      <c r="EP5" s="3"/>
      <c r="EQ5" s="3"/>
    </row>
    <row r="6" spans="1:147" ht="33.75">
      <c r="A6" s="90" t="s">
        <v>59</v>
      </c>
      <c r="B6" s="40">
        <v>8000</v>
      </c>
      <c r="C6" s="40">
        <v>5875.4</v>
      </c>
      <c r="D6" s="40">
        <f t="shared" si="3"/>
        <v>2124.6000000000004</v>
      </c>
      <c r="E6" s="40"/>
      <c r="F6" s="40"/>
      <c r="G6" s="40"/>
      <c r="H6" s="40"/>
      <c r="I6" s="40">
        <v>1589.66</v>
      </c>
      <c r="J6" s="39">
        <v>1036.8900000000001</v>
      </c>
      <c r="K6" s="42"/>
      <c r="L6" s="42"/>
      <c r="M6" s="40">
        <v>3248.85</v>
      </c>
      <c r="N6" s="40"/>
      <c r="O6" s="40"/>
      <c r="P6" s="40"/>
      <c r="Q6" s="40"/>
      <c r="R6" s="39">
        <f t="shared" si="0"/>
        <v>5875.4</v>
      </c>
      <c r="S6" s="91">
        <f t="shared" si="1"/>
        <v>2124.6000000000004</v>
      </c>
      <c r="T6" s="92">
        <f t="shared" si="2"/>
        <v>0</v>
      </c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3"/>
      <c r="EI6" s="3"/>
      <c r="EJ6" s="3"/>
      <c r="EK6" s="3"/>
      <c r="EL6" s="3"/>
      <c r="EM6" s="3"/>
      <c r="EN6" s="3"/>
      <c r="EO6" s="3"/>
      <c r="EP6" s="3"/>
      <c r="EQ6" s="3"/>
    </row>
    <row r="7" spans="1:147" ht="22.5">
      <c r="A7" s="90" t="s">
        <v>60</v>
      </c>
      <c r="B7" s="40">
        <v>17650</v>
      </c>
      <c r="C7" s="40">
        <v>11818</v>
      </c>
      <c r="D7" s="40">
        <f t="shared" si="3"/>
        <v>5832</v>
      </c>
      <c r="E7" s="40"/>
      <c r="F7" s="40"/>
      <c r="G7" s="40"/>
      <c r="H7" s="40"/>
      <c r="I7" s="40" t="s">
        <v>12</v>
      </c>
      <c r="J7" s="40"/>
      <c r="K7" s="40"/>
      <c r="L7" s="40"/>
      <c r="M7" s="40"/>
      <c r="N7" s="40"/>
      <c r="O7" s="40">
        <v>11818</v>
      </c>
      <c r="P7" s="40"/>
      <c r="Q7" s="40"/>
      <c r="R7" s="39">
        <f t="shared" si="0"/>
        <v>11818</v>
      </c>
      <c r="S7" s="91">
        <f t="shared" si="1"/>
        <v>5832</v>
      </c>
      <c r="T7" s="92">
        <f t="shared" si="2"/>
        <v>0</v>
      </c>
    </row>
    <row r="8" spans="1:147" ht="22.5">
      <c r="A8" s="93" t="s">
        <v>65</v>
      </c>
      <c r="B8" s="40">
        <v>17885.36</v>
      </c>
      <c r="C8" s="40">
        <v>17444.78</v>
      </c>
      <c r="D8" s="40">
        <f t="shared" si="3"/>
        <v>440.58000000000175</v>
      </c>
      <c r="E8" s="40" t="s">
        <v>12</v>
      </c>
      <c r="F8" s="40"/>
      <c r="G8" s="40"/>
      <c r="H8" s="40"/>
      <c r="I8" s="41">
        <v>173.37</v>
      </c>
      <c r="J8" s="39"/>
      <c r="K8" s="40"/>
      <c r="L8" s="40"/>
      <c r="M8" s="40">
        <v>12271.41</v>
      </c>
      <c r="N8" s="40"/>
      <c r="O8" s="40">
        <v>5000</v>
      </c>
      <c r="P8" s="40"/>
      <c r="Q8" s="40"/>
      <c r="R8" s="39">
        <f t="shared" si="0"/>
        <v>17444.78</v>
      </c>
      <c r="S8" s="91">
        <f t="shared" si="1"/>
        <v>440.58000000000175</v>
      </c>
      <c r="T8" s="92">
        <f t="shared" si="2"/>
        <v>0</v>
      </c>
    </row>
    <row r="9" spans="1:147" ht="23.25" customHeight="1">
      <c r="A9" s="93" t="s">
        <v>61</v>
      </c>
      <c r="B9" s="40">
        <v>35425.699999999997</v>
      </c>
      <c r="C9" s="40">
        <v>21312.39</v>
      </c>
      <c r="D9" s="40">
        <f t="shared" si="3"/>
        <v>14113.309999999998</v>
      </c>
      <c r="E9" s="40" t="s">
        <v>12</v>
      </c>
      <c r="F9" s="40"/>
      <c r="G9" s="40"/>
      <c r="H9" s="40"/>
      <c r="I9" s="41" t="s">
        <v>12</v>
      </c>
      <c r="J9" s="39" t="s">
        <v>12</v>
      </c>
      <c r="K9" s="40"/>
      <c r="L9" s="40"/>
      <c r="M9" s="40">
        <v>7014.02</v>
      </c>
      <c r="N9" s="40">
        <v>9298.3700000000008</v>
      </c>
      <c r="O9" s="40">
        <v>5000</v>
      </c>
      <c r="P9" s="40"/>
      <c r="Q9" s="40"/>
      <c r="R9" s="39">
        <f t="shared" si="0"/>
        <v>21312.39</v>
      </c>
      <c r="S9" s="91">
        <f t="shared" si="1"/>
        <v>14113.309999999998</v>
      </c>
      <c r="T9" s="92">
        <f t="shared" si="2"/>
        <v>0</v>
      </c>
    </row>
    <row r="10" spans="1:147" ht="22.5">
      <c r="A10" s="93" t="s">
        <v>62</v>
      </c>
      <c r="B10" s="40">
        <v>3000</v>
      </c>
      <c r="C10" s="40">
        <v>0</v>
      </c>
      <c r="D10" s="40">
        <f t="shared" si="3"/>
        <v>3000</v>
      </c>
      <c r="E10" s="40"/>
      <c r="F10" s="40"/>
      <c r="G10" s="40"/>
      <c r="H10" s="40"/>
      <c r="I10" s="41"/>
      <c r="J10" s="39" t="s">
        <v>12</v>
      </c>
      <c r="K10" s="40"/>
      <c r="L10" s="40" t="s">
        <v>12</v>
      </c>
      <c r="M10" s="40"/>
      <c r="N10" s="40"/>
      <c r="O10" s="40"/>
      <c r="P10" s="40"/>
      <c r="Q10" s="40"/>
      <c r="R10" s="39">
        <f t="shared" si="0"/>
        <v>0</v>
      </c>
      <c r="S10" s="91">
        <f t="shared" si="1"/>
        <v>3000</v>
      </c>
      <c r="T10" s="92">
        <f t="shared" si="2"/>
        <v>0</v>
      </c>
    </row>
    <row r="11" spans="1:147" ht="22.5">
      <c r="A11" s="93" t="s">
        <v>63</v>
      </c>
      <c r="B11" s="40">
        <v>7500</v>
      </c>
      <c r="C11" s="40">
        <v>7440</v>
      </c>
      <c r="D11" s="40">
        <f t="shared" si="3"/>
        <v>60</v>
      </c>
      <c r="E11" s="40"/>
      <c r="F11" s="40"/>
      <c r="G11" s="40"/>
      <c r="H11" s="40"/>
      <c r="I11" s="41">
        <v>2440</v>
      </c>
      <c r="J11" s="39" t="s">
        <v>12</v>
      </c>
      <c r="K11" s="40"/>
      <c r="L11" s="40" t="s">
        <v>12</v>
      </c>
      <c r="M11" s="40">
        <v>5000</v>
      </c>
      <c r="N11" s="40"/>
      <c r="O11" s="40"/>
      <c r="P11" s="40"/>
      <c r="Q11" s="40"/>
      <c r="R11" s="39">
        <f t="shared" si="0"/>
        <v>7440</v>
      </c>
      <c r="S11" s="91">
        <f t="shared" si="1"/>
        <v>60</v>
      </c>
      <c r="T11" s="92">
        <f t="shared" si="2"/>
        <v>0</v>
      </c>
    </row>
    <row r="12" spans="1:147" ht="33.75">
      <c r="A12" s="93" t="s">
        <v>64</v>
      </c>
      <c r="B12" s="40">
        <v>15000</v>
      </c>
      <c r="C12" s="40">
        <v>12114.6</v>
      </c>
      <c r="D12" s="40">
        <f t="shared" si="3"/>
        <v>2885.3999999999996</v>
      </c>
      <c r="E12" s="40"/>
      <c r="F12" s="40"/>
      <c r="G12" s="40"/>
      <c r="H12" s="40"/>
      <c r="I12" s="41">
        <v>3114.6</v>
      </c>
      <c r="J12" s="39"/>
      <c r="K12" s="40"/>
      <c r="L12" s="40"/>
      <c r="M12" s="40">
        <v>9000</v>
      </c>
      <c r="N12" s="40"/>
      <c r="O12" s="40"/>
      <c r="P12" s="40"/>
      <c r="Q12" s="40"/>
      <c r="R12" s="39">
        <f t="shared" si="0"/>
        <v>12114.6</v>
      </c>
      <c r="S12" s="91">
        <f t="shared" si="1"/>
        <v>2885.3999999999996</v>
      </c>
      <c r="T12" s="92">
        <f t="shared" si="2"/>
        <v>0</v>
      </c>
    </row>
    <row r="13" spans="1:147" ht="33.75">
      <c r="A13" s="93" t="s">
        <v>130</v>
      </c>
      <c r="B13" s="40">
        <v>21000</v>
      </c>
      <c r="C13" s="40">
        <v>20751.150000000001</v>
      </c>
      <c r="D13" s="40">
        <f t="shared" si="3"/>
        <v>248.84999999999854</v>
      </c>
      <c r="E13" s="40"/>
      <c r="F13" s="40"/>
      <c r="G13" s="40"/>
      <c r="H13" s="40"/>
      <c r="I13" s="41"/>
      <c r="J13" s="39"/>
      <c r="K13" s="40"/>
      <c r="L13" s="40"/>
      <c r="M13" s="40">
        <v>20751.150000000001</v>
      </c>
      <c r="N13" s="40"/>
      <c r="O13" s="40"/>
      <c r="P13" s="40"/>
      <c r="Q13" s="40"/>
      <c r="R13" s="39">
        <f t="shared" si="0"/>
        <v>20751.150000000001</v>
      </c>
      <c r="S13" s="91">
        <f t="shared" si="1"/>
        <v>248.84999999999854</v>
      </c>
      <c r="T13" s="92">
        <f t="shared" si="2"/>
        <v>0</v>
      </c>
    </row>
    <row r="14" spans="1:147" ht="21.75" customHeight="1">
      <c r="A14" s="93" t="s">
        <v>114</v>
      </c>
      <c r="B14" s="40">
        <v>50000</v>
      </c>
      <c r="C14" s="40">
        <v>50000</v>
      </c>
      <c r="D14" s="40">
        <f t="shared" si="3"/>
        <v>0</v>
      </c>
      <c r="E14" s="40">
        <v>50000</v>
      </c>
      <c r="F14" s="40"/>
      <c r="G14" s="40"/>
      <c r="H14" s="40"/>
      <c r="I14" s="41" t="s">
        <v>12</v>
      </c>
      <c r="J14" s="39"/>
      <c r="K14" s="40"/>
      <c r="L14" s="40" t="s">
        <v>12</v>
      </c>
      <c r="M14" s="40"/>
      <c r="N14" s="40"/>
      <c r="O14" s="40"/>
      <c r="P14" s="40"/>
      <c r="Q14" s="40"/>
      <c r="R14" s="39">
        <f t="shared" si="0"/>
        <v>50000</v>
      </c>
      <c r="S14" s="91">
        <f t="shared" si="1"/>
        <v>0</v>
      </c>
      <c r="T14" s="92">
        <f t="shared" si="2"/>
        <v>0</v>
      </c>
    </row>
    <row r="15" spans="1:147" ht="34.5" customHeight="1">
      <c r="A15" s="93" t="s">
        <v>55</v>
      </c>
      <c r="B15" s="40">
        <v>20500</v>
      </c>
      <c r="C15" s="40">
        <v>20000</v>
      </c>
      <c r="D15" s="40">
        <f t="shared" si="3"/>
        <v>500</v>
      </c>
      <c r="E15" s="40">
        <v>20000</v>
      </c>
      <c r="F15" s="40"/>
      <c r="G15" s="40"/>
      <c r="H15" s="40"/>
      <c r="I15" s="41"/>
      <c r="J15" s="39"/>
      <c r="K15" s="40"/>
      <c r="L15" s="40"/>
      <c r="M15" s="40"/>
      <c r="N15" s="40"/>
      <c r="O15" s="40"/>
      <c r="P15" s="40"/>
      <c r="Q15" s="40"/>
      <c r="R15" s="39">
        <f t="shared" si="0"/>
        <v>20000</v>
      </c>
      <c r="S15" s="91">
        <f t="shared" si="1"/>
        <v>500</v>
      </c>
      <c r="T15" s="92">
        <f t="shared" si="2"/>
        <v>0</v>
      </c>
    </row>
    <row r="16" spans="1:147" ht="33.75">
      <c r="A16" s="93" t="s">
        <v>66</v>
      </c>
      <c r="B16" s="40">
        <v>1650</v>
      </c>
      <c r="C16" s="40">
        <v>0</v>
      </c>
      <c r="D16" s="40">
        <f t="shared" si="3"/>
        <v>1650</v>
      </c>
      <c r="E16" s="40"/>
      <c r="F16" s="40"/>
      <c r="G16" s="40"/>
      <c r="H16" s="40"/>
      <c r="I16" s="41" t="s">
        <v>12</v>
      </c>
      <c r="J16" s="39"/>
      <c r="K16" s="40"/>
      <c r="L16" s="40"/>
      <c r="M16" s="40"/>
      <c r="N16" s="40"/>
      <c r="O16" s="40"/>
      <c r="P16" s="40"/>
      <c r="Q16" s="40"/>
      <c r="R16" s="39">
        <f t="shared" si="0"/>
        <v>0</v>
      </c>
      <c r="S16" s="91">
        <f t="shared" si="1"/>
        <v>1650</v>
      </c>
      <c r="T16" s="92">
        <f t="shared" si="2"/>
        <v>0</v>
      </c>
    </row>
    <row r="17" spans="1:21" ht="22.5">
      <c r="A17" s="93" t="s">
        <v>25</v>
      </c>
      <c r="B17" s="40">
        <v>1000</v>
      </c>
      <c r="C17" s="40">
        <v>296.92</v>
      </c>
      <c r="D17" s="40">
        <f t="shared" si="3"/>
        <v>703.07999999999993</v>
      </c>
      <c r="E17" s="40"/>
      <c r="F17" s="40"/>
      <c r="G17" s="40"/>
      <c r="H17" s="40"/>
      <c r="I17" s="41">
        <v>296.92</v>
      </c>
      <c r="J17" s="39"/>
      <c r="K17" s="40"/>
      <c r="L17" s="40"/>
      <c r="M17" s="40"/>
      <c r="N17" s="40"/>
      <c r="O17" s="40"/>
      <c r="P17" s="40"/>
      <c r="Q17" s="40"/>
      <c r="R17" s="39">
        <f t="shared" si="0"/>
        <v>296.92</v>
      </c>
      <c r="S17" s="91">
        <f t="shared" si="1"/>
        <v>703.07999999999993</v>
      </c>
      <c r="T17" s="92">
        <f t="shared" si="2"/>
        <v>0</v>
      </c>
    </row>
    <row r="18" spans="1:21" ht="21.75" customHeight="1">
      <c r="A18" s="93" t="s">
        <v>20</v>
      </c>
      <c r="B18" s="40">
        <v>1000</v>
      </c>
      <c r="C18" s="40">
        <v>0</v>
      </c>
      <c r="D18" s="40">
        <f t="shared" si="3"/>
        <v>1000</v>
      </c>
      <c r="E18" s="40"/>
      <c r="F18" s="40"/>
      <c r="G18" s="40"/>
      <c r="H18" s="40" t="s">
        <v>12</v>
      </c>
      <c r="I18" s="41" t="s">
        <v>12</v>
      </c>
      <c r="J18" s="39"/>
      <c r="K18" s="40"/>
      <c r="L18" s="40"/>
      <c r="M18" s="40"/>
      <c r="N18" s="40"/>
      <c r="O18" s="40"/>
      <c r="P18" s="40"/>
      <c r="Q18" s="40"/>
      <c r="R18" s="39">
        <f t="shared" si="0"/>
        <v>0</v>
      </c>
      <c r="S18" s="91">
        <f t="shared" si="1"/>
        <v>1000</v>
      </c>
      <c r="T18" s="92">
        <f t="shared" si="2"/>
        <v>0</v>
      </c>
    </row>
    <row r="19" spans="1:21" ht="21.75" customHeight="1">
      <c r="A19" s="93" t="s">
        <v>26</v>
      </c>
      <c r="B19" s="40">
        <v>1000</v>
      </c>
      <c r="C19" s="40">
        <v>43.45</v>
      </c>
      <c r="D19" s="40">
        <f t="shared" si="3"/>
        <v>956.55</v>
      </c>
      <c r="E19" s="40"/>
      <c r="F19" s="40"/>
      <c r="G19" s="40"/>
      <c r="H19" s="40" t="s">
        <v>12</v>
      </c>
      <c r="I19" s="41">
        <v>43.45</v>
      </c>
      <c r="J19" s="39"/>
      <c r="K19" s="40"/>
      <c r="L19" s="40"/>
      <c r="M19" s="40"/>
      <c r="N19" s="40"/>
      <c r="O19" s="40"/>
      <c r="P19" s="40"/>
      <c r="Q19" s="40"/>
      <c r="R19" s="39">
        <f t="shared" si="0"/>
        <v>43.45</v>
      </c>
      <c r="S19" s="91">
        <f t="shared" si="1"/>
        <v>956.55</v>
      </c>
      <c r="T19" s="92">
        <f t="shared" si="2"/>
        <v>0</v>
      </c>
    </row>
    <row r="20" spans="1:21" ht="22.5">
      <c r="A20" s="93" t="s">
        <v>45</v>
      </c>
      <c r="B20" s="40">
        <v>1000</v>
      </c>
      <c r="C20" s="40">
        <v>0</v>
      </c>
      <c r="D20" s="40">
        <f t="shared" si="3"/>
        <v>1000</v>
      </c>
      <c r="E20" s="40"/>
      <c r="F20" s="40"/>
      <c r="G20" s="40"/>
      <c r="H20" s="40"/>
      <c r="I20" s="41" t="s">
        <v>12</v>
      </c>
      <c r="J20" s="39"/>
      <c r="K20" s="40"/>
      <c r="L20" s="40"/>
      <c r="M20" s="40"/>
      <c r="N20" s="40"/>
      <c r="O20" s="40"/>
      <c r="P20" s="40"/>
      <c r="Q20" s="40"/>
      <c r="R20" s="39">
        <f t="shared" si="0"/>
        <v>0</v>
      </c>
      <c r="S20" s="91">
        <f t="shared" ref="S20" si="4">B20-R20</f>
        <v>1000</v>
      </c>
      <c r="T20" s="92">
        <f t="shared" si="2"/>
        <v>0</v>
      </c>
      <c r="U20" s="19"/>
    </row>
    <row r="21" spans="1:21" ht="24.75" customHeight="1">
      <c r="A21" s="93" t="s">
        <v>46</v>
      </c>
      <c r="B21" s="40">
        <v>5000</v>
      </c>
      <c r="C21" s="40">
        <v>4880</v>
      </c>
      <c r="D21" s="40">
        <f t="shared" si="3"/>
        <v>120</v>
      </c>
      <c r="E21" s="40">
        <v>4880</v>
      </c>
      <c r="F21" s="40"/>
      <c r="G21" s="40"/>
      <c r="H21" s="40"/>
      <c r="I21" s="41"/>
      <c r="J21" s="39"/>
      <c r="K21" s="40"/>
      <c r="L21" s="40"/>
      <c r="M21" s="40"/>
      <c r="N21" s="40"/>
      <c r="O21" s="40"/>
      <c r="P21" s="40"/>
      <c r="Q21" s="40"/>
      <c r="R21" s="39">
        <f t="shared" si="0"/>
        <v>4880</v>
      </c>
      <c r="S21" s="91">
        <f>B21-R21</f>
        <v>120</v>
      </c>
      <c r="T21" s="92">
        <f t="shared" si="2"/>
        <v>0</v>
      </c>
      <c r="U21" s="19"/>
    </row>
    <row r="22" spans="1:21" ht="22.5">
      <c r="A22" s="93" t="s">
        <v>104</v>
      </c>
      <c r="B22" s="40">
        <v>83790.52</v>
      </c>
      <c r="C22" s="40">
        <v>83790.52</v>
      </c>
      <c r="D22" s="40">
        <f t="shared" si="3"/>
        <v>0</v>
      </c>
      <c r="E22" s="40">
        <v>83790.52</v>
      </c>
      <c r="F22" s="40"/>
      <c r="G22" s="40"/>
      <c r="H22" s="40"/>
      <c r="I22" s="41"/>
      <c r="J22" s="39"/>
      <c r="K22" s="40"/>
      <c r="L22" s="40"/>
      <c r="M22" s="40"/>
      <c r="N22" s="40"/>
      <c r="O22" s="40"/>
      <c r="P22" s="40"/>
      <c r="Q22" s="40"/>
      <c r="R22" s="39">
        <f>SUM(E22:O22)</f>
        <v>83790.52</v>
      </c>
      <c r="S22" s="91">
        <f>B22-R22</f>
        <v>0</v>
      </c>
      <c r="T22" s="92">
        <f t="shared" si="2"/>
        <v>0</v>
      </c>
      <c r="U22" s="19"/>
    </row>
    <row r="23" spans="1:21" ht="45">
      <c r="A23" s="93" t="s">
        <v>103</v>
      </c>
      <c r="B23" s="40">
        <v>14044.51</v>
      </c>
      <c r="C23" s="40">
        <v>14044.51</v>
      </c>
      <c r="D23" s="40">
        <f t="shared" si="3"/>
        <v>0</v>
      </c>
      <c r="E23" s="40"/>
      <c r="F23" s="40"/>
      <c r="G23" s="40"/>
      <c r="H23" s="40"/>
      <c r="I23" s="41"/>
      <c r="J23" s="39"/>
      <c r="K23" s="40"/>
      <c r="L23" s="40"/>
      <c r="M23" s="40"/>
      <c r="N23" s="40"/>
      <c r="O23" s="40"/>
      <c r="P23" s="40">
        <v>14044.51</v>
      </c>
      <c r="Q23" s="40"/>
      <c r="R23" s="39">
        <f>SUM(E23:P23)</f>
        <v>14044.51</v>
      </c>
      <c r="S23" s="91">
        <f>B23-R23</f>
        <v>0</v>
      </c>
      <c r="T23" s="92">
        <f t="shared" si="2"/>
        <v>0</v>
      </c>
      <c r="U23" s="19"/>
    </row>
    <row r="24" spans="1:21" ht="22.5">
      <c r="A24" s="77" t="s">
        <v>109</v>
      </c>
      <c r="B24" s="76">
        <v>250000</v>
      </c>
      <c r="C24" s="76">
        <v>4465.84</v>
      </c>
      <c r="D24" s="76">
        <f t="shared" si="3"/>
        <v>245534.16</v>
      </c>
      <c r="E24" s="76"/>
      <c r="F24" s="76"/>
      <c r="G24" s="76"/>
      <c r="H24" s="76"/>
      <c r="I24" s="83" t="s">
        <v>12</v>
      </c>
      <c r="J24" s="84"/>
      <c r="K24" s="76"/>
      <c r="L24" s="76"/>
      <c r="M24" s="76" t="s">
        <v>12</v>
      </c>
      <c r="N24" s="76">
        <v>4465.84</v>
      </c>
      <c r="O24" s="76" t="s">
        <v>12</v>
      </c>
      <c r="P24" s="76"/>
      <c r="Q24" s="76"/>
      <c r="R24" s="84">
        <f>SUM(E24:P24)</f>
        <v>4465.84</v>
      </c>
      <c r="S24" s="78">
        <f t="shared" ref="S24:S38" si="5">B24-R24</f>
        <v>245534.16</v>
      </c>
      <c r="T24" s="86">
        <f t="shared" si="2"/>
        <v>0</v>
      </c>
      <c r="U24" s="19"/>
    </row>
    <row r="25" spans="1:21" ht="33.75">
      <c r="A25" s="93" t="s">
        <v>105</v>
      </c>
      <c r="B25" s="40">
        <v>79922</v>
      </c>
      <c r="C25" s="40">
        <v>79922</v>
      </c>
      <c r="D25" s="40">
        <f t="shared" si="3"/>
        <v>0</v>
      </c>
      <c r="E25" s="40"/>
      <c r="F25" s="40"/>
      <c r="G25" s="40"/>
      <c r="H25" s="40"/>
      <c r="I25" s="41"/>
      <c r="J25" s="39"/>
      <c r="K25" s="40"/>
      <c r="L25" s="40"/>
      <c r="M25" s="40"/>
      <c r="N25" s="40"/>
      <c r="O25" s="40"/>
      <c r="P25" s="40"/>
      <c r="Q25" s="40">
        <v>79922</v>
      </c>
      <c r="R25" s="39">
        <f>SUM(E25:Q25)</f>
        <v>79922</v>
      </c>
      <c r="S25" s="91">
        <f t="shared" si="5"/>
        <v>0</v>
      </c>
      <c r="T25" s="92">
        <f t="shared" si="2"/>
        <v>0</v>
      </c>
      <c r="U25" s="19"/>
    </row>
    <row r="26" spans="1:21" ht="33.75">
      <c r="A26" s="77" t="s">
        <v>119</v>
      </c>
      <c r="B26" s="76">
        <v>42824</v>
      </c>
      <c r="C26" s="76">
        <v>22374.799999999999</v>
      </c>
      <c r="D26" s="76">
        <f t="shared" si="3"/>
        <v>20449.2</v>
      </c>
      <c r="E26" s="76"/>
      <c r="F26" s="76"/>
      <c r="G26" s="76"/>
      <c r="H26" s="76"/>
      <c r="I26" s="83"/>
      <c r="J26" s="84"/>
      <c r="K26" s="76"/>
      <c r="L26" s="76"/>
      <c r="M26" s="76"/>
      <c r="N26" s="76"/>
      <c r="O26" s="76"/>
      <c r="P26" s="76"/>
      <c r="Q26" s="76">
        <v>22374.799999999999</v>
      </c>
      <c r="R26" s="84">
        <f t="shared" ref="R26:R27" si="6">SUM(E26:Q26)</f>
        <v>22374.799999999999</v>
      </c>
      <c r="S26" s="78">
        <f t="shared" si="5"/>
        <v>20449.2</v>
      </c>
      <c r="T26" s="86">
        <f t="shared" si="2"/>
        <v>0</v>
      </c>
      <c r="U26" s="19"/>
    </row>
    <row r="27" spans="1:21" ht="45">
      <c r="A27" s="77" t="s">
        <v>120</v>
      </c>
      <c r="B27" s="76">
        <v>14000</v>
      </c>
      <c r="C27" s="76">
        <v>0</v>
      </c>
      <c r="D27" s="76">
        <f t="shared" si="3"/>
        <v>14000</v>
      </c>
      <c r="E27" s="76"/>
      <c r="F27" s="76"/>
      <c r="G27" s="76"/>
      <c r="H27" s="76"/>
      <c r="I27" s="83"/>
      <c r="J27" s="84"/>
      <c r="K27" s="76"/>
      <c r="L27" s="76"/>
      <c r="M27" s="76"/>
      <c r="N27" s="76"/>
      <c r="O27" s="76"/>
      <c r="P27" s="76"/>
      <c r="Q27" s="76">
        <v>0</v>
      </c>
      <c r="R27" s="84">
        <f t="shared" si="6"/>
        <v>0</v>
      </c>
      <c r="S27" s="78">
        <f t="shared" si="5"/>
        <v>14000</v>
      </c>
      <c r="T27" s="86">
        <f t="shared" si="2"/>
        <v>0</v>
      </c>
      <c r="U27" s="19"/>
    </row>
    <row r="28" spans="1:21" ht="33.75">
      <c r="A28" s="77" t="s">
        <v>121</v>
      </c>
      <c r="B28" s="76">
        <v>5103</v>
      </c>
      <c r="C28" s="76">
        <v>0</v>
      </c>
      <c r="D28" s="76">
        <f t="shared" si="3"/>
        <v>5103</v>
      </c>
      <c r="E28" s="76"/>
      <c r="F28" s="76"/>
      <c r="G28" s="76"/>
      <c r="H28" s="76"/>
      <c r="I28" s="83"/>
      <c r="J28" s="84"/>
      <c r="K28" s="76"/>
      <c r="L28" s="76"/>
      <c r="M28" s="76"/>
      <c r="N28" s="76"/>
      <c r="O28" s="76"/>
      <c r="P28" s="76"/>
      <c r="Q28" s="76">
        <v>0</v>
      </c>
      <c r="R28" s="84">
        <f>SUM(E28:Q28)</f>
        <v>0</v>
      </c>
      <c r="S28" s="78">
        <f t="shared" si="5"/>
        <v>5103</v>
      </c>
      <c r="T28" s="86">
        <f t="shared" si="2"/>
        <v>0</v>
      </c>
      <c r="U28" s="19"/>
    </row>
    <row r="29" spans="1:21" ht="22.5">
      <c r="A29" s="93" t="s">
        <v>107</v>
      </c>
      <c r="B29" s="40">
        <v>20000</v>
      </c>
      <c r="C29" s="40">
        <v>19444.599999999999</v>
      </c>
      <c r="D29" s="40">
        <f t="shared" si="3"/>
        <v>555.40000000000146</v>
      </c>
      <c r="E29" s="40"/>
      <c r="F29" s="40"/>
      <c r="G29" s="40"/>
      <c r="H29" s="40"/>
      <c r="I29" s="41">
        <v>7981.59</v>
      </c>
      <c r="J29" s="39"/>
      <c r="K29" s="40">
        <v>9963.01</v>
      </c>
      <c r="L29" s="40"/>
      <c r="M29" s="40"/>
      <c r="N29" s="40">
        <v>1500</v>
      </c>
      <c r="O29" s="40"/>
      <c r="P29" s="40"/>
      <c r="Q29" s="40"/>
      <c r="R29" s="39">
        <f t="shared" ref="R29:R35" si="7">SUM(E29:Q29)</f>
        <v>19444.599999999999</v>
      </c>
      <c r="S29" s="91">
        <f t="shared" si="5"/>
        <v>555.40000000000146</v>
      </c>
      <c r="T29" s="92">
        <f t="shared" si="2"/>
        <v>0</v>
      </c>
      <c r="U29" s="19"/>
    </row>
    <row r="30" spans="1:21" ht="22.5">
      <c r="A30" s="93" t="s">
        <v>106</v>
      </c>
      <c r="B30" s="40">
        <v>1500</v>
      </c>
      <c r="C30" s="40">
        <v>1460</v>
      </c>
      <c r="D30" s="40">
        <f t="shared" si="3"/>
        <v>40</v>
      </c>
      <c r="E30" s="40"/>
      <c r="F30" s="40"/>
      <c r="G30" s="40"/>
      <c r="H30" s="40"/>
      <c r="I30" s="41">
        <v>1460</v>
      </c>
      <c r="J30" s="39"/>
      <c r="K30" s="40"/>
      <c r="L30" s="40"/>
      <c r="M30" s="40"/>
      <c r="N30" s="40"/>
      <c r="O30" s="40"/>
      <c r="P30" s="40"/>
      <c r="Q30" s="40"/>
      <c r="R30" s="39">
        <f t="shared" si="7"/>
        <v>1460</v>
      </c>
      <c r="S30" s="91">
        <f t="shared" si="5"/>
        <v>40</v>
      </c>
      <c r="T30" s="92">
        <f t="shared" si="2"/>
        <v>0</v>
      </c>
      <c r="U30" s="19"/>
    </row>
    <row r="31" spans="1:21" ht="22.5">
      <c r="A31" s="77" t="s">
        <v>110</v>
      </c>
      <c r="B31" s="76">
        <v>52672.55</v>
      </c>
      <c r="C31" s="76">
        <v>17101.39</v>
      </c>
      <c r="D31" s="76">
        <f t="shared" si="3"/>
        <v>35571.160000000003</v>
      </c>
      <c r="E31" s="76"/>
      <c r="F31" s="76"/>
      <c r="G31" s="76">
        <v>0</v>
      </c>
      <c r="H31" s="76"/>
      <c r="I31" s="83">
        <v>12601.39</v>
      </c>
      <c r="J31" s="84"/>
      <c r="K31" s="76"/>
      <c r="L31" s="76"/>
      <c r="M31" s="76"/>
      <c r="N31" s="76"/>
      <c r="O31" s="76">
        <v>4500</v>
      </c>
      <c r="P31" s="76"/>
      <c r="Q31" s="76"/>
      <c r="R31" s="84">
        <f t="shared" si="7"/>
        <v>17101.39</v>
      </c>
      <c r="S31" s="78">
        <f t="shared" si="5"/>
        <v>35571.160000000003</v>
      </c>
      <c r="T31" s="86">
        <f t="shared" si="2"/>
        <v>0</v>
      </c>
      <c r="U31" s="19"/>
    </row>
    <row r="32" spans="1:21" ht="22.5">
      <c r="A32" s="93" t="s">
        <v>111</v>
      </c>
      <c r="B32" s="40">
        <v>5000</v>
      </c>
      <c r="C32" s="40">
        <v>0</v>
      </c>
      <c r="D32" s="40">
        <f t="shared" si="3"/>
        <v>5000</v>
      </c>
      <c r="E32" s="40"/>
      <c r="F32" s="40"/>
      <c r="G32" s="40"/>
      <c r="H32" s="40"/>
      <c r="I32" s="41" t="s">
        <v>12</v>
      </c>
      <c r="J32" s="39"/>
      <c r="K32" s="40"/>
      <c r="L32" s="40"/>
      <c r="M32" s="40"/>
      <c r="N32" s="40"/>
      <c r="O32" s="40"/>
      <c r="P32" s="40"/>
      <c r="Q32" s="40"/>
      <c r="R32" s="39">
        <f t="shared" si="7"/>
        <v>0</v>
      </c>
      <c r="S32" s="91">
        <f t="shared" si="5"/>
        <v>5000</v>
      </c>
      <c r="T32" s="92">
        <f t="shared" si="2"/>
        <v>0</v>
      </c>
      <c r="U32" s="19"/>
    </row>
    <row r="33" spans="1:147">
      <c r="A33" s="93" t="s">
        <v>112</v>
      </c>
      <c r="B33" s="40">
        <v>11000</v>
      </c>
      <c r="C33" s="40">
        <v>10900</v>
      </c>
      <c r="D33" s="40">
        <f t="shared" si="3"/>
        <v>100</v>
      </c>
      <c r="E33" s="40"/>
      <c r="F33" s="40"/>
      <c r="G33" s="40"/>
      <c r="H33" s="40"/>
      <c r="I33" s="41"/>
      <c r="J33" s="39"/>
      <c r="K33" s="40">
        <v>7831.79</v>
      </c>
      <c r="L33" s="40"/>
      <c r="M33" s="40"/>
      <c r="N33" s="40">
        <v>3068.21</v>
      </c>
      <c r="O33" s="40" t="s">
        <v>12</v>
      </c>
      <c r="P33" s="40"/>
      <c r="Q33" s="40"/>
      <c r="R33" s="39">
        <f t="shared" si="7"/>
        <v>10900</v>
      </c>
      <c r="S33" s="91">
        <f t="shared" si="5"/>
        <v>100</v>
      </c>
      <c r="T33" s="92">
        <f t="shared" si="2"/>
        <v>0</v>
      </c>
      <c r="U33" s="19"/>
    </row>
    <row r="34" spans="1:147">
      <c r="A34" s="93" t="s">
        <v>113</v>
      </c>
      <c r="B34" s="40">
        <v>44000</v>
      </c>
      <c r="C34" s="40">
        <v>40821.769999999997</v>
      </c>
      <c r="D34" s="40">
        <f t="shared" si="3"/>
        <v>3178.2300000000032</v>
      </c>
      <c r="E34" s="40">
        <v>40389.980000000003</v>
      </c>
      <c r="F34" s="40"/>
      <c r="G34" s="40"/>
      <c r="H34" s="40"/>
      <c r="I34" s="41"/>
      <c r="J34" s="39" t="s">
        <v>12</v>
      </c>
      <c r="K34" s="40" t="s">
        <v>12</v>
      </c>
      <c r="L34" s="40"/>
      <c r="M34" s="40"/>
      <c r="N34" s="40">
        <v>431.79</v>
      </c>
      <c r="O34" s="40" t="s">
        <v>12</v>
      </c>
      <c r="P34" s="40"/>
      <c r="Q34" s="40"/>
      <c r="R34" s="39">
        <f t="shared" si="7"/>
        <v>40821.770000000004</v>
      </c>
      <c r="S34" s="91">
        <f t="shared" si="5"/>
        <v>3178.2299999999959</v>
      </c>
      <c r="T34" s="92">
        <f t="shared" si="2"/>
        <v>7.2759576141834259E-12</v>
      </c>
      <c r="U34" s="19"/>
    </row>
    <row r="35" spans="1:147" ht="24.75" customHeight="1">
      <c r="A35" s="93" t="s">
        <v>115</v>
      </c>
      <c r="B35" s="40">
        <v>5000</v>
      </c>
      <c r="C35" s="40">
        <v>5000</v>
      </c>
      <c r="D35" s="40">
        <f t="shared" si="3"/>
        <v>0</v>
      </c>
      <c r="E35" s="40"/>
      <c r="F35" s="40"/>
      <c r="G35" s="40"/>
      <c r="H35" s="40"/>
      <c r="I35" s="41" t="s">
        <v>12</v>
      </c>
      <c r="J35" s="39"/>
      <c r="K35" s="40"/>
      <c r="L35" s="40"/>
      <c r="M35" s="40"/>
      <c r="N35" s="40"/>
      <c r="O35" s="40">
        <v>5000</v>
      </c>
      <c r="P35" s="40"/>
      <c r="Q35" s="40"/>
      <c r="R35" s="39">
        <f t="shared" si="7"/>
        <v>5000</v>
      </c>
      <c r="S35" s="91">
        <f t="shared" si="5"/>
        <v>0</v>
      </c>
      <c r="T35" s="92">
        <f t="shared" si="2"/>
        <v>0</v>
      </c>
      <c r="U35" s="19"/>
    </row>
    <row r="36" spans="1:147" ht="24.75" customHeight="1">
      <c r="A36" s="93" t="s">
        <v>123</v>
      </c>
      <c r="B36" s="40">
        <v>656.19</v>
      </c>
      <c r="C36" s="40">
        <v>656.19</v>
      </c>
      <c r="D36" s="40">
        <f t="shared" si="3"/>
        <v>0</v>
      </c>
      <c r="E36" s="40"/>
      <c r="F36" s="40"/>
      <c r="G36" s="40"/>
      <c r="H36" s="40"/>
      <c r="I36" s="41">
        <v>656.19</v>
      </c>
      <c r="J36" s="39"/>
      <c r="K36" s="40"/>
      <c r="L36" s="40"/>
      <c r="M36" s="40"/>
      <c r="N36" s="40"/>
      <c r="O36" s="40" t="s">
        <v>12</v>
      </c>
      <c r="P36" s="40"/>
      <c r="Q36" s="40"/>
      <c r="R36" s="39">
        <f t="shared" ref="R36:R37" si="8">SUM(E36:Q36)</f>
        <v>656.19</v>
      </c>
      <c r="S36" s="91">
        <f t="shared" si="5"/>
        <v>0</v>
      </c>
      <c r="T36" s="92">
        <f t="shared" si="2"/>
        <v>0</v>
      </c>
      <c r="U36" s="19"/>
    </row>
    <row r="37" spans="1:147" ht="24.75" customHeight="1">
      <c r="A37" s="77" t="s">
        <v>127</v>
      </c>
      <c r="B37" s="76">
        <v>128086.27</v>
      </c>
      <c r="C37" s="76">
        <v>7308.63</v>
      </c>
      <c r="D37" s="76">
        <f t="shared" si="3"/>
        <v>120777.64</v>
      </c>
      <c r="E37" s="76"/>
      <c r="F37" s="76">
        <v>0</v>
      </c>
      <c r="G37" s="76"/>
      <c r="H37" s="76"/>
      <c r="I37" s="83">
        <v>7308.63</v>
      </c>
      <c r="J37" s="84"/>
      <c r="K37" s="76"/>
      <c r="L37" s="76"/>
      <c r="M37" s="76"/>
      <c r="N37" s="76"/>
      <c r="O37" s="76"/>
      <c r="P37" s="76"/>
      <c r="Q37" s="76"/>
      <c r="R37" s="84">
        <f t="shared" si="8"/>
        <v>7308.63</v>
      </c>
      <c r="S37" s="78">
        <f t="shared" si="5"/>
        <v>120777.64</v>
      </c>
      <c r="T37" s="86">
        <f t="shared" si="2"/>
        <v>0</v>
      </c>
      <c r="U37" s="19"/>
    </row>
    <row r="38" spans="1:147">
      <c r="A38" s="12" t="s">
        <v>2</v>
      </c>
      <c r="B38" s="10">
        <f>SUM(B3:B37)</f>
        <v>1006869.1200000001</v>
      </c>
      <c r="C38" s="10">
        <f>SUM(C3:C37)</f>
        <v>519727.83000000007</v>
      </c>
      <c r="D38" s="10">
        <f t="shared" si="3"/>
        <v>487141.29000000004</v>
      </c>
      <c r="E38" s="5">
        <f t="shared" ref="E38:R38" si="9">SUM(E3:E37)</f>
        <v>199060.50000000003</v>
      </c>
      <c r="F38" s="5">
        <f t="shared" si="9"/>
        <v>0</v>
      </c>
      <c r="G38" s="5">
        <f t="shared" si="9"/>
        <v>0</v>
      </c>
      <c r="H38" s="5">
        <f t="shared" si="9"/>
        <v>0</v>
      </c>
      <c r="I38" s="5">
        <f t="shared" si="9"/>
        <v>37665.799999999996</v>
      </c>
      <c r="J38" s="5">
        <f t="shared" si="9"/>
        <v>6887.4500000000007</v>
      </c>
      <c r="K38" s="5">
        <f t="shared" si="9"/>
        <v>17794.8</v>
      </c>
      <c r="L38" s="5">
        <f t="shared" si="9"/>
        <v>0</v>
      </c>
      <c r="M38" s="5">
        <f t="shared" si="9"/>
        <v>57285.43</v>
      </c>
      <c r="N38" s="5">
        <f t="shared" si="9"/>
        <v>29737.34</v>
      </c>
      <c r="O38" s="5">
        <f t="shared" si="9"/>
        <v>54955.199999999997</v>
      </c>
      <c r="P38" s="5">
        <f t="shared" si="9"/>
        <v>14044.51</v>
      </c>
      <c r="Q38" s="5">
        <f t="shared" si="9"/>
        <v>102296.8</v>
      </c>
      <c r="R38" s="5">
        <f t="shared" si="9"/>
        <v>519727.83000000007</v>
      </c>
      <c r="S38" s="4">
        <f t="shared" si="5"/>
        <v>487141.29000000004</v>
      </c>
      <c r="T38" s="73">
        <f t="shared" si="2"/>
        <v>0</v>
      </c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3"/>
      <c r="EI38" s="3"/>
      <c r="EJ38" s="3"/>
      <c r="EK38" s="3"/>
      <c r="EL38" s="3"/>
      <c r="EM38" s="3"/>
      <c r="EN38" s="3"/>
      <c r="EO38" s="3"/>
      <c r="EP38" s="3"/>
      <c r="EQ38" s="3"/>
    </row>
    <row r="39" spans="1:147">
      <c r="A39" s="6"/>
      <c r="B39" s="6" t="s">
        <v>14</v>
      </c>
      <c r="C39" s="6"/>
      <c r="D39" s="6"/>
      <c r="E39" s="89">
        <v>199060.5</v>
      </c>
      <c r="F39" s="94">
        <v>0</v>
      </c>
      <c r="G39" s="94">
        <v>0</v>
      </c>
      <c r="H39" s="94">
        <v>0</v>
      </c>
      <c r="I39" s="94">
        <v>37665.800000000003</v>
      </c>
      <c r="J39" s="89">
        <v>6887.45</v>
      </c>
      <c r="K39" s="94">
        <v>17794.8</v>
      </c>
      <c r="L39" s="94">
        <v>0</v>
      </c>
      <c r="M39" s="94">
        <v>57285.43</v>
      </c>
      <c r="N39" s="89">
        <v>29737.34</v>
      </c>
      <c r="O39" s="94">
        <v>54955.199999999997</v>
      </c>
      <c r="P39" s="94">
        <v>14044.51</v>
      </c>
      <c r="Q39" s="94">
        <v>102296.8</v>
      </c>
      <c r="R39" s="94">
        <f>SUM(E39:Q39)</f>
        <v>519727.83</v>
      </c>
      <c r="S39" s="4">
        <f>SUM(E39+F39+G39+H39+I39+J39+K39+L39+M39+N39+O39+P39+Q39)</f>
        <v>519727.83</v>
      </c>
      <c r="T39" s="4"/>
    </row>
    <row r="40" spans="1:147">
      <c r="A40" s="6"/>
      <c r="B40" s="6" t="s">
        <v>15</v>
      </c>
      <c r="C40" s="6"/>
      <c r="D40" s="6"/>
      <c r="E40" s="8">
        <f t="shared" ref="E40:R40" si="10">E39-E38</f>
        <v>0</v>
      </c>
      <c r="F40" s="8">
        <f t="shared" si="10"/>
        <v>0</v>
      </c>
      <c r="G40" s="8">
        <f t="shared" si="10"/>
        <v>0</v>
      </c>
      <c r="H40" s="8">
        <f t="shared" si="10"/>
        <v>0</v>
      </c>
      <c r="I40" s="8">
        <f t="shared" si="10"/>
        <v>0</v>
      </c>
      <c r="J40" s="8">
        <f t="shared" si="10"/>
        <v>0</v>
      </c>
      <c r="K40" s="8">
        <f t="shared" si="10"/>
        <v>0</v>
      </c>
      <c r="L40" s="8">
        <f t="shared" si="10"/>
        <v>0</v>
      </c>
      <c r="M40" s="8">
        <f t="shared" si="10"/>
        <v>0</v>
      </c>
      <c r="N40" s="8">
        <f t="shared" si="10"/>
        <v>0</v>
      </c>
      <c r="O40" s="8">
        <f t="shared" si="10"/>
        <v>0</v>
      </c>
      <c r="P40" s="8">
        <f t="shared" si="10"/>
        <v>0</v>
      </c>
      <c r="Q40" s="8">
        <f t="shared" si="10"/>
        <v>0</v>
      </c>
      <c r="R40" s="8">
        <f t="shared" si="10"/>
        <v>0</v>
      </c>
      <c r="S40" s="4"/>
      <c r="T40" s="4"/>
    </row>
    <row r="41" spans="1:147" ht="12.75" customHeight="1">
      <c r="I41" s="18"/>
      <c r="L41" s="73">
        <v>40964.03</v>
      </c>
      <c r="O41" s="85"/>
      <c r="T41" s="4"/>
    </row>
    <row r="42" spans="1:147">
      <c r="J42" s="33" t="s">
        <v>48</v>
      </c>
      <c r="K42" s="59" t="s">
        <v>101</v>
      </c>
      <c r="L42" s="62" t="s">
        <v>102</v>
      </c>
      <c r="M42" s="33" t="s">
        <v>47</v>
      </c>
    </row>
    <row r="43" spans="1:147" ht="12.75">
      <c r="A43" s="70" t="s">
        <v>125</v>
      </c>
      <c r="B43" s="71"/>
      <c r="C43" s="71"/>
      <c r="D43" s="71"/>
      <c r="E43" s="71"/>
      <c r="F43" s="71"/>
      <c r="G43" s="71"/>
      <c r="H43" s="71"/>
      <c r="I43" s="72"/>
      <c r="J43" s="112">
        <v>279642</v>
      </c>
      <c r="K43" s="114">
        <v>76006.42</v>
      </c>
      <c r="L43" s="112">
        <f>SUM(I38)</f>
        <v>37665.799999999996</v>
      </c>
      <c r="M43" s="116">
        <f>J43-K43-L43</f>
        <v>165969.78000000003</v>
      </c>
    </row>
    <row r="44" spans="1:147">
      <c r="A44" s="67" t="s">
        <v>124</v>
      </c>
      <c r="B44" s="68"/>
      <c r="C44" s="68"/>
      <c r="D44" s="68"/>
      <c r="E44" s="68"/>
      <c r="F44" s="68"/>
      <c r="G44" s="68"/>
      <c r="H44" s="68"/>
      <c r="I44" s="69"/>
      <c r="J44" s="113"/>
      <c r="K44" s="115"/>
      <c r="L44" s="113"/>
      <c r="M44" s="117"/>
      <c r="N44" s="118" t="s">
        <v>147</v>
      </c>
      <c r="O44" s="118"/>
      <c r="P44" s="118"/>
      <c r="Q44" s="118"/>
    </row>
    <row r="45" spans="1:147">
      <c r="A45" s="100" t="s">
        <v>100</v>
      </c>
      <c r="B45" s="101"/>
      <c r="C45" s="101"/>
      <c r="D45" s="101"/>
      <c r="E45" s="101"/>
      <c r="F45" s="101"/>
      <c r="G45" s="101"/>
      <c r="H45" s="101"/>
      <c r="I45" s="102"/>
      <c r="J45" s="35">
        <v>20000</v>
      </c>
      <c r="K45" s="36">
        <v>0</v>
      </c>
      <c r="L45" s="36">
        <v>0</v>
      </c>
      <c r="M45" s="37">
        <f t="shared" ref="M45:M49" si="11">J45-K45-L45</f>
        <v>20000</v>
      </c>
    </row>
    <row r="46" spans="1:147">
      <c r="A46" s="63" t="s">
        <v>126</v>
      </c>
      <c r="B46" s="64"/>
      <c r="C46" s="74"/>
      <c r="D46" s="74"/>
      <c r="E46" s="64"/>
      <c r="F46" s="64"/>
      <c r="G46" s="64"/>
      <c r="H46" s="64"/>
      <c r="I46" s="65"/>
      <c r="J46" s="35">
        <v>5000</v>
      </c>
      <c r="K46" s="36">
        <v>0</v>
      </c>
      <c r="L46" s="36">
        <v>5000</v>
      </c>
      <c r="M46" s="37">
        <f>J46-K46-L46</f>
        <v>0</v>
      </c>
      <c r="N46" s="1" t="s">
        <v>118</v>
      </c>
    </row>
    <row r="47" spans="1:147">
      <c r="A47" s="100" t="s">
        <v>67</v>
      </c>
      <c r="B47" s="101"/>
      <c r="C47" s="101"/>
      <c r="D47" s="101"/>
      <c r="E47" s="101"/>
      <c r="F47" s="101"/>
      <c r="G47" s="101"/>
      <c r="H47" s="101"/>
      <c r="I47" s="102"/>
      <c r="J47" s="35">
        <v>57285.43</v>
      </c>
      <c r="K47" s="36">
        <v>0</v>
      </c>
      <c r="L47" s="36">
        <v>57285.43</v>
      </c>
      <c r="M47" s="37">
        <f t="shared" si="11"/>
        <v>0</v>
      </c>
    </row>
    <row r="48" spans="1:147">
      <c r="A48" s="66" t="s">
        <v>70</v>
      </c>
      <c r="B48" s="100" t="s">
        <v>144</v>
      </c>
      <c r="C48" s="101"/>
      <c r="D48" s="101"/>
      <c r="E48" s="102"/>
      <c r="F48" s="106" t="s">
        <v>71</v>
      </c>
      <c r="G48" s="107"/>
      <c r="H48" s="107"/>
      <c r="I48" s="108"/>
      <c r="J48" s="34">
        <v>24737.34</v>
      </c>
      <c r="K48" s="60">
        <v>0</v>
      </c>
      <c r="L48" s="36">
        <v>24737.34</v>
      </c>
      <c r="M48" s="37">
        <f t="shared" si="11"/>
        <v>0</v>
      </c>
    </row>
    <row r="49" spans="1:13">
      <c r="A49" s="103" t="s">
        <v>50</v>
      </c>
      <c r="B49" s="104"/>
      <c r="C49" s="104"/>
      <c r="D49" s="104"/>
      <c r="E49" s="105"/>
      <c r="F49" s="109"/>
      <c r="G49" s="110"/>
      <c r="H49" s="110"/>
      <c r="I49" s="111"/>
      <c r="J49" s="38">
        <f>SUM(J43:J48)</f>
        <v>386664.77</v>
      </c>
      <c r="K49" s="61">
        <f>SUM(K43:K48)</f>
        <v>76006.42</v>
      </c>
      <c r="L49" s="36">
        <f>SUM(L43:L48)</f>
        <v>124688.56999999999</v>
      </c>
      <c r="M49" s="37">
        <f t="shared" si="11"/>
        <v>185969.78000000003</v>
      </c>
    </row>
    <row r="51" spans="1:13">
      <c r="A51" s="1" t="s">
        <v>135</v>
      </c>
    </row>
    <row r="52" spans="1:13">
      <c r="A52" s="1" t="s">
        <v>137</v>
      </c>
    </row>
    <row r="53" spans="1:13">
      <c r="A53" s="75" t="s">
        <v>136</v>
      </c>
    </row>
    <row r="55" spans="1:13" ht="15">
      <c r="A55" s="98" t="s">
        <v>148</v>
      </c>
      <c r="B55" s="98"/>
      <c r="C55" s="98"/>
      <c r="D55" s="98"/>
      <c r="E55" s="98"/>
    </row>
  </sheetData>
  <mergeCells count="13">
    <mergeCell ref="A55:E55"/>
    <mergeCell ref="A1:R1"/>
    <mergeCell ref="B48:E48"/>
    <mergeCell ref="A49:E49"/>
    <mergeCell ref="F48:I48"/>
    <mergeCell ref="A45:I45"/>
    <mergeCell ref="A47:I47"/>
    <mergeCell ref="F49:I49"/>
    <mergeCell ref="J43:J44"/>
    <mergeCell ref="K43:K44"/>
    <mergeCell ref="L43:L44"/>
    <mergeCell ref="M43:M44"/>
    <mergeCell ref="N44:Q44"/>
  </mergeCells>
  <phoneticPr fontId="0" type="noConversion"/>
  <pageMargins left="0.75" right="0.75" top="1" bottom="1" header="0.5" footer="0.5"/>
  <pageSetup paperSize="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N21"/>
  <sheetViews>
    <sheetView zoomScaleNormal="100" workbookViewId="0">
      <selection activeCell="O20" sqref="O20"/>
    </sheetView>
  </sheetViews>
  <sheetFormatPr defaultRowHeight="12"/>
  <cols>
    <col min="1" max="1" width="20.28515625" style="1" customWidth="1"/>
    <col min="2" max="2" width="11.85546875" style="1" bestFit="1" customWidth="1"/>
    <col min="3" max="3" width="11.140625" style="1" bestFit="1" customWidth="1"/>
    <col min="4" max="4" width="12.42578125" style="1" bestFit="1" customWidth="1"/>
    <col min="5" max="5" width="10.28515625" style="1" bestFit="1" customWidth="1"/>
    <col min="6" max="6" width="11.5703125" style="1" customWidth="1"/>
    <col min="7" max="7" width="10.42578125" style="1" bestFit="1" customWidth="1"/>
    <col min="8" max="8" width="11.140625" style="1" bestFit="1" customWidth="1"/>
    <col min="9" max="11" width="12.42578125" style="1" bestFit="1" customWidth="1"/>
    <col min="12" max="12" width="11.42578125" style="1" customWidth="1"/>
    <col min="13" max="13" width="11.42578125" style="1" bestFit="1" customWidth="1"/>
    <col min="14" max="14" width="12" style="1" customWidth="1"/>
    <col min="15" max="15" width="11.140625" style="1" bestFit="1" customWidth="1"/>
    <col min="16" max="16" width="12.42578125" style="1" bestFit="1" customWidth="1"/>
    <col min="17" max="17" width="15.42578125" style="1" bestFit="1" customWidth="1"/>
    <col min="18" max="16384" width="9.140625" style="1"/>
  </cols>
  <sheetData>
    <row r="1" spans="1:144" ht="15.75">
      <c r="A1" s="99" t="s">
        <v>68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</row>
    <row r="2" spans="1:144" ht="45">
      <c r="A2" s="13" t="s">
        <v>21</v>
      </c>
      <c r="B2" s="14" t="s">
        <v>1</v>
      </c>
      <c r="C2" s="15" t="s">
        <v>117</v>
      </c>
      <c r="D2" s="15" t="s">
        <v>22</v>
      </c>
      <c r="E2" s="15" t="s">
        <v>49</v>
      </c>
      <c r="F2" s="15" t="s">
        <v>17</v>
      </c>
      <c r="G2" s="15" t="s">
        <v>18</v>
      </c>
      <c r="H2" s="15" t="s">
        <v>41</v>
      </c>
      <c r="I2" s="15" t="s">
        <v>3</v>
      </c>
      <c r="J2" s="15" t="s">
        <v>5</v>
      </c>
      <c r="K2" s="20" t="s">
        <v>24</v>
      </c>
      <c r="L2" s="16" t="s">
        <v>51</v>
      </c>
      <c r="M2" s="15" t="s">
        <v>52</v>
      </c>
      <c r="N2" s="16" t="s">
        <v>16</v>
      </c>
      <c r="O2" s="17" t="s">
        <v>2</v>
      </c>
    </row>
    <row r="3" spans="1:144" ht="22.5">
      <c r="A3" s="9" t="s">
        <v>11</v>
      </c>
      <c r="B3" s="10">
        <v>25000</v>
      </c>
      <c r="C3" s="39"/>
      <c r="D3" s="39"/>
      <c r="E3" s="39"/>
      <c r="F3" s="39"/>
      <c r="G3" s="39"/>
      <c r="H3" s="40" t="s">
        <v>12</v>
      </c>
      <c r="I3" s="39">
        <v>3000</v>
      </c>
      <c r="J3" s="39"/>
      <c r="K3" s="39">
        <v>22000</v>
      </c>
      <c r="L3" s="40" t="s">
        <v>12</v>
      </c>
      <c r="M3" s="40"/>
      <c r="N3" s="40"/>
      <c r="O3" s="39">
        <f t="shared" ref="O3:O18" si="0">SUM(C3:N3)</f>
        <v>25000</v>
      </c>
      <c r="P3" s="4">
        <f t="shared" ref="P3:P9" si="1">B3-O3</f>
        <v>0</v>
      </c>
    </row>
    <row r="4" spans="1:144" ht="22.5">
      <c r="A4" s="11" t="s">
        <v>53</v>
      </c>
      <c r="B4" s="10">
        <v>2174</v>
      </c>
      <c r="C4" s="40"/>
      <c r="D4" s="40"/>
      <c r="E4" s="40"/>
      <c r="F4" s="40"/>
      <c r="G4" s="40"/>
      <c r="H4" s="41" t="s">
        <v>12</v>
      </c>
      <c r="I4" s="39" t="s">
        <v>12</v>
      </c>
      <c r="J4" s="40"/>
      <c r="K4" s="40">
        <v>2174</v>
      </c>
      <c r="L4" s="40"/>
      <c r="M4" s="40"/>
      <c r="N4" s="40"/>
      <c r="O4" s="39">
        <f t="shared" si="0"/>
        <v>2174</v>
      </c>
      <c r="P4" s="4">
        <f t="shared" si="1"/>
        <v>0</v>
      </c>
    </row>
    <row r="5" spans="1:144" ht="22.5">
      <c r="A5" s="9" t="s">
        <v>0</v>
      </c>
      <c r="B5" s="10">
        <v>3000</v>
      </c>
      <c r="C5" s="40"/>
      <c r="D5" s="40"/>
      <c r="E5" s="40"/>
      <c r="F5" s="40"/>
      <c r="G5" s="40"/>
      <c r="H5" s="39"/>
      <c r="I5" s="39"/>
      <c r="J5" s="40"/>
      <c r="K5" s="40">
        <v>3000</v>
      </c>
      <c r="L5" s="40"/>
      <c r="M5" s="40"/>
      <c r="N5" s="40"/>
      <c r="O5" s="39">
        <f t="shared" si="0"/>
        <v>3000</v>
      </c>
      <c r="P5" s="4">
        <f t="shared" si="1"/>
        <v>0</v>
      </c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3"/>
      <c r="EF5" s="3"/>
      <c r="EG5" s="3"/>
      <c r="EH5" s="3"/>
      <c r="EI5" s="3"/>
      <c r="EJ5" s="3"/>
      <c r="EK5" s="3"/>
      <c r="EL5" s="3"/>
      <c r="EM5" s="3"/>
      <c r="EN5" s="3"/>
    </row>
    <row r="6" spans="1:144" ht="24" customHeight="1">
      <c r="A6" s="9" t="s">
        <v>19</v>
      </c>
      <c r="B6" s="10">
        <v>3000</v>
      </c>
      <c r="C6" s="40"/>
      <c r="D6" s="40"/>
      <c r="E6" s="40"/>
      <c r="F6" s="40"/>
      <c r="G6" s="40"/>
      <c r="H6" s="40"/>
      <c r="I6" s="39"/>
      <c r="J6" s="42"/>
      <c r="K6" s="42">
        <v>3000</v>
      </c>
      <c r="L6" s="40"/>
      <c r="M6" s="40"/>
      <c r="N6" s="40"/>
      <c r="O6" s="39">
        <f t="shared" si="0"/>
        <v>3000</v>
      </c>
      <c r="P6" s="4">
        <f t="shared" si="1"/>
        <v>0</v>
      </c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3"/>
      <c r="EF6" s="3"/>
      <c r="EG6" s="3"/>
      <c r="EH6" s="3"/>
      <c r="EI6" s="3"/>
      <c r="EJ6" s="3"/>
      <c r="EK6" s="3"/>
      <c r="EL6" s="3"/>
      <c r="EM6" s="3"/>
      <c r="EN6" s="3"/>
    </row>
    <row r="7" spans="1:144" ht="22.5">
      <c r="A7" s="9" t="s">
        <v>4</v>
      </c>
      <c r="B7" s="10">
        <v>3000</v>
      </c>
      <c r="C7" s="40"/>
      <c r="D7" s="40"/>
      <c r="E7" s="40"/>
      <c r="F7" s="40"/>
      <c r="G7" s="40"/>
      <c r="H7" s="40" t="s">
        <v>12</v>
      </c>
      <c r="I7" s="40"/>
      <c r="J7" s="40"/>
      <c r="K7" s="40"/>
      <c r="L7" s="40"/>
      <c r="M7" s="40"/>
      <c r="N7" s="40">
        <v>3000</v>
      </c>
      <c r="O7" s="39">
        <f t="shared" si="0"/>
        <v>3000</v>
      </c>
      <c r="P7" s="4">
        <f t="shared" si="1"/>
        <v>0</v>
      </c>
    </row>
    <row r="8" spans="1:144" ht="22.5">
      <c r="A8" s="11" t="s">
        <v>7</v>
      </c>
      <c r="B8" s="10">
        <v>12885.36</v>
      </c>
      <c r="C8" s="40" t="s">
        <v>12</v>
      </c>
      <c r="D8" s="40"/>
      <c r="E8" s="40"/>
      <c r="F8" s="40"/>
      <c r="G8" s="40"/>
      <c r="H8" s="41"/>
      <c r="I8" s="39"/>
      <c r="J8" s="40"/>
      <c r="K8" s="40">
        <v>140.03</v>
      </c>
      <c r="L8" s="40">
        <v>12745.33</v>
      </c>
      <c r="M8" s="40"/>
      <c r="N8" s="40"/>
      <c r="O8" s="39">
        <f t="shared" si="0"/>
        <v>12885.36</v>
      </c>
      <c r="P8" s="4">
        <f t="shared" si="1"/>
        <v>0</v>
      </c>
    </row>
    <row r="9" spans="1:144" ht="23.25" customHeight="1">
      <c r="A9" s="11" t="s">
        <v>6</v>
      </c>
      <c r="B9" s="10">
        <v>5000</v>
      </c>
      <c r="C9" s="40" t="s">
        <v>12</v>
      </c>
      <c r="D9" s="40"/>
      <c r="E9" s="40"/>
      <c r="F9" s="40"/>
      <c r="G9" s="40"/>
      <c r="H9" s="41" t="s">
        <v>12</v>
      </c>
      <c r="I9" s="39" t="s">
        <v>12</v>
      </c>
      <c r="J9" s="40"/>
      <c r="K9" s="40">
        <v>5000</v>
      </c>
      <c r="L9" s="40" t="s">
        <v>12</v>
      </c>
      <c r="M9" s="40"/>
      <c r="N9" s="40" t="s">
        <v>12</v>
      </c>
      <c r="O9" s="39">
        <f t="shared" si="0"/>
        <v>5000</v>
      </c>
      <c r="P9" s="4">
        <f t="shared" si="1"/>
        <v>0</v>
      </c>
    </row>
    <row r="10" spans="1:144" ht="22.5">
      <c r="A10" s="11" t="s">
        <v>9</v>
      </c>
      <c r="B10" s="10">
        <v>3000</v>
      </c>
      <c r="C10" s="40"/>
      <c r="D10" s="40"/>
      <c r="E10" s="40"/>
      <c r="F10" s="40"/>
      <c r="G10" s="40"/>
      <c r="H10" s="41"/>
      <c r="I10" s="39" t="s">
        <v>12</v>
      </c>
      <c r="J10" s="40"/>
      <c r="K10" s="40" t="s">
        <v>12</v>
      </c>
      <c r="L10" s="40">
        <v>3000</v>
      </c>
      <c r="M10" s="40"/>
      <c r="N10" s="40"/>
      <c r="O10" s="39">
        <f t="shared" si="0"/>
        <v>3000</v>
      </c>
      <c r="P10" s="4"/>
    </row>
    <row r="11" spans="1:144" ht="22.5">
      <c r="A11" s="11" t="s">
        <v>10</v>
      </c>
      <c r="B11" s="10">
        <v>5000</v>
      </c>
      <c r="C11" s="40"/>
      <c r="D11" s="40"/>
      <c r="E11" s="40"/>
      <c r="F11" s="40"/>
      <c r="G11" s="40"/>
      <c r="H11" s="41" t="s">
        <v>12</v>
      </c>
      <c r="I11" s="39" t="s">
        <v>12</v>
      </c>
      <c r="J11" s="40"/>
      <c r="K11" s="40" t="s">
        <v>12</v>
      </c>
      <c r="L11" s="40">
        <v>5000</v>
      </c>
      <c r="M11" s="40"/>
      <c r="N11" s="40"/>
      <c r="O11" s="39">
        <f t="shared" si="0"/>
        <v>5000</v>
      </c>
      <c r="P11" s="4">
        <f t="shared" ref="P11:P19" si="2">B11-O11</f>
        <v>0</v>
      </c>
    </row>
    <row r="12" spans="1:144" ht="33.75">
      <c r="A12" s="11" t="s">
        <v>8</v>
      </c>
      <c r="B12" s="10">
        <v>30000</v>
      </c>
      <c r="C12" s="40"/>
      <c r="D12" s="40"/>
      <c r="E12" s="40"/>
      <c r="F12" s="40"/>
      <c r="G12" s="40"/>
      <c r="H12" s="41" t="s">
        <v>12</v>
      </c>
      <c r="I12" s="39"/>
      <c r="J12" s="40"/>
      <c r="K12" s="40"/>
      <c r="L12" s="40">
        <v>30000</v>
      </c>
      <c r="M12" s="40"/>
      <c r="N12" s="40"/>
      <c r="O12" s="39">
        <f t="shared" si="0"/>
        <v>30000</v>
      </c>
      <c r="P12" s="4">
        <f t="shared" si="2"/>
        <v>0</v>
      </c>
    </row>
    <row r="13" spans="1:144" ht="33.75">
      <c r="A13" s="11" t="s">
        <v>13</v>
      </c>
      <c r="B13" s="10">
        <v>1650</v>
      </c>
      <c r="C13" s="40"/>
      <c r="D13" s="40"/>
      <c r="E13" s="40"/>
      <c r="F13" s="40"/>
      <c r="G13" s="40"/>
      <c r="H13" s="41"/>
      <c r="I13" s="39"/>
      <c r="J13" s="40"/>
      <c r="K13" s="40">
        <v>1650</v>
      </c>
      <c r="L13" s="40"/>
      <c r="M13" s="40"/>
      <c r="N13" s="40"/>
      <c r="O13" s="39">
        <f t="shared" si="0"/>
        <v>1650</v>
      </c>
      <c r="P13" s="4">
        <f t="shared" si="2"/>
        <v>0</v>
      </c>
    </row>
    <row r="14" spans="1:144" ht="22.5">
      <c r="A14" s="11" t="s">
        <v>25</v>
      </c>
      <c r="B14" s="10">
        <v>1000</v>
      </c>
      <c r="C14" s="40"/>
      <c r="D14" s="40"/>
      <c r="E14" s="40"/>
      <c r="F14" s="40"/>
      <c r="G14" s="40"/>
      <c r="H14" s="41" t="s">
        <v>12</v>
      </c>
      <c r="I14" s="39"/>
      <c r="J14" s="40"/>
      <c r="K14" s="40">
        <v>1000</v>
      </c>
      <c r="L14" s="40"/>
      <c r="M14" s="40"/>
      <c r="N14" s="40"/>
      <c r="O14" s="39">
        <f t="shared" si="0"/>
        <v>1000</v>
      </c>
      <c r="P14" s="4">
        <f t="shared" si="2"/>
        <v>0</v>
      </c>
      <c r="Q14" s="4"/>
    </row>
    <row r="15" spans="1:144" ht="21.75" customHeight="1">
      <c r="A15" s="11" t="s">
        <v>20</v>
      </c>
      <c r="B15" s="10">
        <v>1000</v>
      </c>
      <c r="C15" s="40"/>
      <c r="D15" s="40"/>
      <c r="E15" s="40"/>
      <c r="F15" s="40" t="s">
        <v>12</v>
      </c>
      <c r="G15" s="40"/>
      <c r="H15" s="41"/>
      <c r="I15" s="39"/>
      <c r="J15" s="40"/>
      <c r="K15" s="40">
        <v>1000</v>
      </c>
      <c r="L15" s="40"/>
      <c r="M15" s="40"/>
      <c r="N15" s="40"/>
      <c r="O15" s="39">
        <f t="shared" si="0"/>
        <v>1000</v>
      </c>
      <c r="P15" s="4">
        <f t="shared" si="2"/>
        <v>0</v>
      </c>
      <c r="Q15" s="4"/>
    </row>
    <row r="16" spans="1:144" ht="21.75" customHeight="1">
      <c r="A16" s="11" t="s">
        <v>26</v>
      </c>
      <c r="B16" s="10">
        <v>1000</v>
      </c>
      <c r="C16" s="40"/>
      <c r="D16" s="40"/>
      <c r="E16" s="40"/>
      <c r="F16" s="40" t="s">
        <v>12</v>
      </c>
      <c r="G16" s="40"/>
      <c r="H16" s="41"/>
      <c r="I16" s="39"/>
      <c r="J16" s="40"/>
      <c r="K16" s="40">
        <v>1000</v>
      </c>
      <c r="L16" s="40"/>
      <c r="M16" s="40"/>
      <c r="N16" s="40"/>
      <c r="O16" s="39">
        <f t="shared" si="0"/>
        <v>1000</v>
      </c>
      <c r="P16" s="4">
        <f t="shared" si="2"/>
        <v>0</v>
      </c>
      <c r="Q16" s="4"/>
    </row>
    <row r="17" spans="1:144" ht="22.5">
      <c r="A17" s="11" t="s">
        <v>45</v>
      </c>
      <c r="B17" s="10">
        <v>1000</v>
      </c>
      <c r="C17" s="40"/>
      <c r="D17" s="40"/>
      <c r="E17" s="40"/>
      <c r="F17" s="40"/>
      <c r="G17" s="40"/>
      <c r="H17" s="41"/>
      <c r="I17" s="39"/>
      <c r="J17" s="40"/>
      <c r="K17" s="40">
        <v>1000</v>
      </c>
      <c r="L17" s="40"/>
      <c r="M17" s="40"/>
      <c r="N17" s="40"/>
      <c r="O17" s="39">
        <f t="shared" si="0"/>
        <v>1000</v>
      </c>
      <c r="P17" s="4">
        <f t="shared" si="2"/>
        <v>0</v>
      </c>
      <c r="Q17" s="4"/>
      <c r="R17" s="19"/>
    </row>
    <row r="18" spans="1:144" ht="22.5">
      <c r="A18" s="11" t="s">
        <v>116</v>
      </c>
      <c r="B18" s="10">
        <v>50000</v>
      </c>
      <c r="C18" s="40">
        <v>50000</v>
      </c>
      <c r="D18" s="40"/>
      <c r="E18" s="40"/>
      <c r="F18" s="40"/>
      <c r="G18" s="40"/>
      <c r="H18" s="41"/>
      <c r="I18" s="39"/>
      <c r="J18" s="40"/>
      <c r="K18" s="40"/>
      <c r="L18" s="40"/>
      <c r="M18" s="40"/>
      <c r="N18" s="40"/>
      <c r="O18" s="39">
        <f t="shared" si="0"/>
        <v>50000</v>
      </c>
      <c r="P18" s="4">
        <f t="shared" si="2"/>
        <v>0</v>
      </c>
      <c r="Q18" s="4"/>
      <c r="R18" s="19"/>
    </row>
    <row r="19" spans="1:144">
      <c r="A19" s="12" t="s">
        <v>2</v>
      </c>
      <c r="B19" s="10">
        <f>SUM(B3:B18)</f>
        <v>147709.35999999999</v>
      </c>
      <c r="C19" s="5">
        <f>SUM(C3:C18)</f>
        <v>50000</v>
      </c>
      <c r="D19" s="5">
        <f t="shared" ref="D19:N19" si="3">SUM(D3:D17)</f>
        <v>0</v>
      </c>
      <c r="E19" s="5">
        <f t="shared" si="3"/>
        <v>0</v>
      </c>
      <c r="F19" s="5">
        <f t="shared" si="3"/>
        <v>0</v>
      </c>
      <c r="G19" s="5">
        <f t="shared" si="3"/>
        <v>0</v>
      </c>
      <c r="H19" s="5">
        <f t="shared" si="3"/>
        <v>0</v>
      </c>
      <c r="I19" s="5">
        <f t="shared" si="3"/>
        <v>3000</v>
      </c>
      <c r="J19" s="5">
        <f t="shared" si="3"/>
        <v>0</v>
      </c>
      <c r="K19" s="5">
        <f t="shared" si="3"/>
        <v>40964.03</v>
      </c>
      <c r="L19" s="5">
        <f t="shared" si="3"/>
        <v>50745.33</v>
      </c>
      <c r="M19" s="5">
        <f t="shared" si="3"/>
        <v>0</v>
      </c>
      <c r="N19" s="5">
        <f t="shared" si="3"/>
        <v>3000</v>
      </c>
      <c r="O19" s="5">
        <f>SUM(O3:O18)</f>
        <v>147709.35999999999</v>
      </c>
      <c r="P19" s="4">
        <f t="shared" si="2"/>
        <v>0</v>
      </c>
      <c r="Q19" s="4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3"/>
      <c r="EF19" s="3"/>
      <c r="EG19" s="3"/>
      <c r="EH19" s="3"/>
      <c r="EI19" s="3"/>
      <c r="EJ19" s="3"/>
      <c r="EK19" s="3"/>
      <c r="EL19" s="3"/>
      <c r="EM19" s="3"/>
      <c r="EN19" s="3"/>
    </row>
    <row r="20" spans="1:144">
      <c r="A20" s="6"/>
      <c r="B20" s="6" t="s">
        <v>14</v>
      </c>
      <c r="C20" s="7">
        <v>50000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3000</v>
      </c>
      <c r="J20" s="7">
        <v>0</v>
      </c>
      <c r="K20" s="7">
        <v>40964.03</v>
      </c>
      <c r="L20" s="7">
        <v>50745.33</v>
      </c>
      <c r="M20" s="7">
        <v>0</v>
      </c>
      <c r="N20" s="7">
        <v>3000</v>
      </c>
      <c r="O20" s="7">
        <f>SUM(C20:N20)</f>
        <v>147709.35999999999</v>
      </c>
      <c r="P20" s="4"/>
      <c r="Q20" s="4"/>
    </row>
    <row r="21" spans="1:144">
      <c r="A21" s="6"/>
      <c r="B21" s="6" t="s">
        <v>15</v>
      </c>
      <c r="C21" s="8">
        <f t="shared" ref="C21:O21" si="4">C20-C19</f>
        <v>0</v>
      </c>
      <c r="D21" s="8">
        <f t="shared" si="4"/>
        <v>0</v>
      </c>
      <c r="E21" s="8">
        <f t="shared" si="4"/>
        <v>0</v>
      </c>
      <c r="F21" s="8">
        <f t="shared" si="4"/>
        <v>0</v>
      </c>
      <c r="G21" s="8">
        <f t="shared" si="4"/>
        <v>0</v>
      </c>
      <c r="H21" s="8">
        <f t="shared" si="4"/>
        <v>0</v>
      </c>
      <c r="I21" s="8">
        <f t="shared" si="4"/>
        <v>0</v>
      </c>
      <c r="J21" s="8">
        <f t="shared" si="4"/>
        <v>0</v>
      </c>
      <c r="K21" s="8">
        <f t="shared" si="4"/>
        <v>0</v>
      </c>
      <c r="L21" s="8">
        <f t="shared" si="4"/>
        <v>0</v>
      </c>
      <c r="M21" s="8">
        <f t="shared" si="4"/>
        <v>0</v>
      </c>
      <c r="N21" s="8">
        <f t="shared" si="4"/>
        <v>0</v>
      </c>
      <c r="O21" s="8">
        <f t="shared" si="4"/>
        <v>0</v>
      </c>
      <c r="P21" s="4"/>
      <c r="Q21" s="4"/>
    </row>
  </sheetData>
  <mergeCells count="1">
    <mergeCell ref="A1:O1"/>
  </mergeCells>
  <phoneticPr fontId="0" type="noConversion"/>
  <pageMargins left="0.75" right="0.75" top="1" bottom="1" header="0.5" footer="0.5"/>
  <pageSetup paperSize="8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N20"/>
  <sheetViews>
    <sheetView workbookViewId="0">
      <selection activeCell="D26" sqref="D26"/>
    </sheetView>
  </sheetViews>
  <sheetFormatPr defaultRowHeight="12"/>
  <cols>
    <col min="1" max="1" width="20.28515625" style="1" customWidth="1"/>
    <col min="2" max="2" width="11.85546875" style="1" bestFit="1" customWidth="1"/>
    <col min="3" max="3" width="11.140625" style="1" bestFit="1" customWidth="1"/>
    <col min="4" max="4" width="12.42578125" style="1" bestFit="1" customWidth="1"/>
    <col min="5" max="5" width="10.28515625" style="1" bestFit="1" customWidth="1"/>
    <col min="6" max="6" width="11.5703125" style="1" customWidth="1"/>
    <col min="7" max="7" width="10.42578125" style="1" bestFit="1" customWidth="1"/>
    <col min="8" max="8" width="11.140625" style="1" bestFit="1" customWidth="1"/>
    <col min="9" max="11" width="12.42578125" style="1" bestFit="1" customWidth="1"/>
    <col min="12" max="12" width="11.42578125" style="1" customWidth="1"/>
    <col min="13" max="13" width="11.42578125" style="1" bestFit="1" customWidth="1"/>
    <col min="14" max="14" width="12" style="1" customWidth="1"/>
    <col min="15" max="15" width="11.140625" style="1" bestFit="1" customWidth="1"/>
    <col min="16" max="16" width="12.42578125" style="1" bestFit="1" customWidth="1"/>
    <col min="17" max="17" width="15.42578125" style="1" bestFit="1" customWidth="1"/>
    <col min="18" max="16384" width="9.140625" style="1"/>
  </cols>
  <sheetData>
    <row r="1" spans="1:144" ht="15.75">
      <c r="A1" s="99" t="s">
        <v>68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</row>
    <row r="2" spans="1:144" ht="45">
      <c r="A2" s="13" t="s">
        <v>54</v>
      </c>
      <c r="B2" s="14" t="s">
        <v>1</v>
      </c>
      <c r="C2" s="15" t="s">
        <v>23</v>
      </c>
      <c r="D2" s="15" t="s">
        <v>22</v>
      </c>
      <c r="E2" s="15" t="s">
        <v>49</v>
      </c>
      <c r="F2" s="15" t="s">
        <v>17</v>
      </c>
      <c r="G2" s="15" t="s">
        <v>18</v>
      </c>
      <c r="H2" s="15" t="s">
        <v>41</v>
      </c>
      <c r="I2" s="15" t="s">
        <v>3</v>
      </c>
      <c r="J2" s="15" t="s">
        <v>5</v>
      </c>
      <c r="K2" s="20" t="s">
        <v>24</v>
      </c>
      <c r="L2" s="16" t="s">
        <v>51</v>
      </c>
      <c r="M2" s="15" t="s">
        <v>52</v>
      </c>
      <c r="N2" s="16" t="s">
        <v>16</v>
      </c>
      <c r="O2" s="17" t="s">
        <v>2</v>
      </c>
    </row>
    <row r="3" spans="1:144" ht="22.5">
      <c r="A3" s="9" t="s">
        <v>11</v>
      </c>
      <c r="B3" s="10">
        <v>25000</v>
      </c>
      <c r="C3" s="39"/>
      <c r="D3" s="39"/>
      <c r="E3" s="39"/>
      <c r="F3" s="39"/>
      <c r="G3" s="39"/>
      <c r="H3" s="40" t="s">
        <v>12</v>
      </c>
      <c r="I3" s="39">
        <v>3000</v>
      </c>
      <c r="J3" s="39"/>
      <c r="K3" s="39">
        <v>22000</v>
      </c>
      <c r="L3" s="40" t="s">
        <v>12</v>
      </c>
      <c r="M3" s="40"/>
      <c r="N3" s="40"/>
      <c r="O3" s="39">
        <f t="shared" ref="O3:O17" si="0">SUM(C3:N3)</f>
        <v>25000</v>
      </c>
      <c r="P3" s="4">
        <f t="shared" ref="P3:P9" si="1">B3-O3</f>
        <v>0</v>
      </c>
    </row>
    <row r="4" spans="1:144" ht="22.5">
      <c r="A4" s="11" t="s">
        <v>53</v>
      </c>
      <c r="B4" s="10">
        <v>2174</v>
      </c>
      <c r="C4" s="40"/>
      <c r="D4" s="40"/>
      <c r="E4" s="40"/>
      <c r="F4" s="40"/>
      <c r="G4" s="40"/>
      <c r="H4" s="41" t="s">
        <v>12</v>
      </c>
      <c r="I4" s="39" t="s">
        <v>12</v>
      </c>
      <c r="J4" s="40"/>
      <c r="K4" s="40">
        <v>2174</v>
      </c>
      <c r="L4" s="40"/>
      <c r="M4" s="40"/>
      <c r="N4" s="40"/>
      <c r="O4" s="39">
        <f t="shared" si="0"/>
        <v>2174</v>
      </c>
      <c r="P4" s="4">
        <f t="shared" si="1"/>
        <v>0</v>
      </c>
    </row>
    <row r="5" spans="1:144" ht="22.5">
      <c r="A5" s="9" t="s">
        <v>0</v>
      </c>
      <c r="B5" s="10">
        <v>3000</v>
      </c>
      <c r="C5" s="40"/>
      <c r="D5" s="40"/>
      <c r="E5" s="40"/>
      <c r="F5" s="40"/>
      <c r="G5" s="40"/>
      <c r="H5" s="39"/>
      <c r="I5" s="39"/>
      <c r="J5" s="40"/>
      <c r="K5" s="40">
        <v>3000</v>
      </c>
      <c r="L5" s="40"/>
      <c r="M5" s="40"/>
      <c r="N5" s="40"/>
      <c r="O5" s="39">
        <f t="shared" si="0"/>
        <v>3000</v>
      </c>
      <c r="P5" s="4">
        <f t="shared" si="1"/>
        <v>0</v>
      </c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3"/>
      <c r="EF5" s="3"/>
      <c r="EG5" s="3"/>
      <c r="EH5" s="3"/>
      <c r="EI5" s="3"/>
      <c r="EJ5" s="3"/>
      <c r="EK5" s="3"/>
      <c r="EL5" s="3"/>
      <c r="EM5" s="3"/>
      <c r="EN5" s="3"/>
    </row>
    <row r="6" spans="1:144" ht="24" customHeight="1">
      <c r="A6" s="9" t="s">
        <v>19</v>
      </c>
      <c r="B6" s="10">
        <v>3000</v>
      </c>
      <c r="C6" s="40"/>
      <c r="D6" s="40"/>
      <c r="E6" s="40"/>
      <c r="F6" s="40"/>
      <c r="G6" s="40"/>
      <c r="H6" s="40"/>
      <c r="I6" s="39"/>
      <c r="J6" s="42"/>
      <c r="K6" s="42">
        <v>3000</v>
      </c>
      <c r="L6" s="40"/>
      <c r="M6" s="40"/>
      <c r="N6" s="40"/>
      <c r="O6" s="39">
        <f t="shared" si="0"/>
        <v>3000</v>
      </c>
      <c r="P6" s="4">
        <f t="shared" si="1"/>
        <v>0</v>
      </c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3"/>
      <c r="EF6" s="3"/>
      <c r="EG6" s="3"/>
      <c r="EH6" s="3"/>
      <c r="EI6" s="3"/>
      <c r="EJ6" s="3"/>
      <c r="EK6" s="3"/>
      <c r="EL6" s="3"/>
      <c r="EM6" s="3"/>
      <c r="EN6" s="3"/>
    </row>
    <row r="7" spans="1:144" ht="22.5">
      <c r="A7" s="9" t="s">
        <v>4</v>
      </c>
      <c r="B7" s="10">
        <v>3000</v>
      </c>
      <c r="C7" s="40"/>
      <c r="D7" s="40"/>
      <c r="E7" s="40"/>
      <c r="F7" s="40"/>
      <c r="G7" s="40"/>
      <c r="H7" s="40" t="s">
        <v>12</v>
      </c>
      <c r="I7" s="40"/>
      <c r="J7" s="40"/>
      <c r="K7" s="40"/>
      <c r="L7" s="40"/>
      <c r="M7" s="40"/>
      <c r="N7" s="40">
        <v>3000</v>
      </c>
      <c r="O7" s="39">
        <f t="shared" si="0"/>
        <v>3000</v>
      </c>
      <c r="P7" s="4">
        <f t="shared" si="1"/>
        <v>0</v>
      </c>
    </row>
    <row r="8" spans="1:144" ht="22.5">
      <c r="A8" s="11" t="s">
        <v>7</v>
      </c>
      <c r="B8" s="10">
        <v>12885.36</v>
      </c>
      <c r="C8" s="40" t="s">
        <v>12</v>
      </c>
      <c r="D8" s="40"/>
      <c r="E8" s="40"/>
      <c r="F8" s="40"/>
      <c r="G8" s="40"/>
      <c r="H8" s="41"/>
      <c r="I8" s="39"/>
      <c r="J8" s="40"/>
      <c r="K8" s="40">
        <v>140.03</v>
      </c>
      <c r="L8" s="40">
        <v>12745.33</v>
      </c>
      <c r="M8" s="40"/>
      <c r="N8" s="40"/>
      <c r="O8" s="39">
        <f t="shared" si="0"/>
        <v>12885.36</v>
      </c>
      <c r="P8" s="4">
        <f t="shared" si="1"/>
        <v>0</v>
      </c>
    </row>
    <row r="9" spans="1:144" ht="23.25" customHeight="1">
      <c r="A9" s="11" t="s">
        <v>6</v>
      </c>
      <c r="B9" s="10">
        <v>5000</v>
      </c>
      <c r="C9" s="40" t="s">
        <v>12</v>
      </c>
      <c r="D9" s="40"/>
      <c r="E9" s="40"/>
      <c r="F9" s="40"/>
      <c r="G9" s="40"/>
      <c r="H9" s="41" t="s">
        <v>12</v>
      </c>
      <c r="I9" s="39" t="s">
        <v>12</v>
      </c>
      <c r="J9" s="40"/>
      <c r="K9" s="40">
        <v>5000</v>
      </c>
      <c r="L9" s="40" t="s">
        <v>12</v>
      </c>
      <c r="M9" s="40"/>
      <c r="N9" s="40" t="s">
        <v>12</v>
      </c>
      <c r="O9" s="39">
        <f t="shared" si="0"/>
        <v>5000</v>
      </c>
      <c r="P9" s="4">
        <f t="shared" si="1"/>
        <v>0</v>
      </c>
    </row>
    <row r="10" spans="1:144" ht="22.5">
      <c r="A10" s="11" t="s">
        <v>9</v>
      </c>
      <c r="B10" s="10">
        <v>3000</v>
      </c>
      <c r="C10" s="40"/>
      <c r="D10" s="40"/>
      <c r="E10" s="40"/>
      <c r="F10" s="40"/>
      <c r="G10" s="40"/>
      <c r="H10" s="41"/>
      <c r="I10" s="39" t="s">
        <v>12</v>
      </c>
      <c r="J10" s="40"/>
      <c r="K10" s="40" t="s">
        <v>12</v>
      </c>
      <c r="L10" s="40">
        <v>3000</v>
      </c>
      <c r="M10" s="40"/>
      <c r="N10" s="40"/>
      <c r="O10" s="39">
        <f t="shared" si="0"/>
        <v>3000</v>
      </c>
      <c r="P10" s="4"/>
    </row>
    <row r="11" spans="1:144" ht="22.5">
      <c r="A11" s="11" t="s">
        <v>10</v>
      </c>
      <c r="B11" s="10">
        <v>5000</v>
      </c>
      <c r="C11" s="40"/>
      <c r="D11" s="40"/>
      <c r="E11" s="40"/>
      <c r="F11" s="40"/>
      <c r="G11" s="40"/>
      <c r="H11" s="41" t="s">
        <v>12</v>
      </c>
      <c r="I11" s="39" t="s">
        <v>12</v>
      </c>
      <c r="J11" s="40"/>
      <c r="K11" s="40" t="s">
        <v>12</v>
      </c>
      <c r="L11" s="40">
        <v>5000</v>
      </c>
      <c r="M11" s="40"/>
      <c r="N11" s="40"/>
      <c r="O11" s="39">
        <f t="shared" si="0"/>
        <v>5000</v>
      </c>
      <c r="P11" s="4">
        <f t="shared" ref="P11:P18" si="2">B11-O11</f>
        <v>0</v>
      </c>
    </row>
    <row r="12" spans="1:144" ht="33.75">
      <c r="A12" s="11" t="s">
        <v>8</v>
      </c>
      <c r="B12" s="10">
        <v>30000</v>
      </c>
      <c r="C12" s="40"/>
      <c r="D12" s="40"/>
      <c r="E12" s="40"/>
      <c r="F12" s="40"/>
      <c r="G12" s="40"/>
      <c r="H12" s="41" t="s">
        <v>12</v>
      </c>
      <c r="I12" s="39"/>
      <c r="J12" s="40"/>
      <c r="K12" s="40"/>
      <c r="L12" s="40">
        <v>30000</v>
      </c>
      <c r="M12" s="40"/>
      <c r="N12" s="40"/>
      <c r="O12" s="39">
        <f t="shared" si="0"/>
        <v>30000</v>
      </c>
      <c r="P12" s="4">
        <f t="shared" si="2"/>
        <v>0</v>
      </c>
    </row>
    <row r="13" spans="1:144" ht="33.75">
      <c r="A13" s="11" t="s">
        <v>13</v>
      </c>
      <c r="B13" s="10">
        <v>1650</v>
      </c>
      <c r="C13" s="40"/>
      <c r="D13" s="40"/>
      <c r="E13" s="40"/>
      <c r="F13" s="40"/>
      <c r="G13" s="40"/>
      <c r="H13" s="41"/>
      <c r="I13" s="39"/>
      <c r="J13" s="40"/>
      <c r="K13" s="40">
        <v>1650</v>
      </c>
      <c r="L13" s="40"/>
      <c r="M13" s="40"/>
      <c r="N13" s="40"/>
      <c r="O13" s="39">
        <f t="shared" si="0"/>
        <v>1650</v>
      </c>
      <c r="P13" s="4">
        <f t="shared" si="2"/>
        <v>0</v>
      </c>
    </row>
    <row r="14" spans="1:144" ht="22.5">
      <c r="A14" s="11" t="s">
        <v>25</v>
      </c>
      <c r="B14" s="10">
        <v>1000</v>
      </c>
      <c r="C14" s="40"/>
      <c r="D14" s="40"/>
      <c r="E14" s="40"/>
      <c r="F14" s="40"/>
      <c r="G14" s="40"/>
      <c r="H14" s="41" t="s">
        <v>12</v>
      </c>
      <c r="I14" s="39"/>
      <c r="J14" s="40"/>
      <c r="K14" s="40">
        <v>1000</v>
      </c>
      <c r="L14" s="40"/>
      <c r="M14" s="40"/>
      <c r="N14" s="40"/>
      <c r="O14" s="39">
        <f t="shared" si="0"/>
        <v>1000</v>
      </c>
      <c r="P14" s="4">
        <f t="shared" si="2"/>
        <v>0</v>
      </c>
      <c r="Q14" s="4"/>
    </row>
    <row r="15" spans="1:144" ht="21.75" customHeight="1">
      <c r="A15" s="11" t="s">
        <v>20</v>
      </c>
      <c r="B15" s="10">
        <v>1000</v>
      </c>
      <c r="C15" s="40"/>
      <c r="D15" s="40"/>
      <c r="E15" s="40"/>
      <c r="F15" s="40" t="s">
        <v>12</v>
      </c>
      <c r="G15" s="40"/>
      <c r="H15" s="41"/>
      <c r="I15" s="39"/>
      <c r="J15" s="40"/>
      <c r="K15" s="40">
        <v>1000</v>
      </c>
      <c r="L15" s="40"/>
      <c r="M15" s="40"/>
      <c r="N15" s="40"/>
      <c r="O15" s="39">
        <f t="shared" si="0"/>
        <v>1000</v>
      </c>
      <c r="P15" s="4">
        <f t="shared" si="2"/>
        <v>0</v>
      </c>
      <c r="Q15" s="4"/>
    </row>
    <row r="16" spans="1:144" ht="21.75" customHeight="1">
      <c r="A16" s="11" t="s">
        <v>26</v>
      </c>
      <c r="B16" s="10">
        <v>1000</v>
      </c>
      <c r="C16" s="40"/>
      <c r="D16" s="40"/>
      <c r="E16" s="40"/>
      <c r="F16" s="40" t="s">
        <v>12</v>
      </c>
      <c r="G16" s="40"/>
      <c r="H16" s="41"/>
      <c r="I16" s="39"/>
      <c r="J16" s="40"/>
      <c r="K16" s="40">
        <v>1000</v>
      </c>
      <c r="L16" s="40"/>
      <c r="M16" s="40"/>
      <c r="N16" s="40"/>
      <c r="O16" s="39">
        <f t="shared" si="0"/>
        <v>1000</v>
      </c>
      <c r="P16" s="4">
        <f t="shared" si="2"/>
        <v>0</v>
      </c>
      <c r="Q16" s="4"/>
    </row>
    <row r="17" spans="1:144" ht="22.5">
      <c r="A17" s="11" t="s">
        <v>45</v>
      </c>
      <c r="B17" s="10">
        <v>1000</v>
      </c>
      <c r="C17" s="40"/>
      <c r="D17" s="40"/>
      <c r="E17" s="40"/>
      <c r="F17" s="40"/>
      <c r="G17" s="40"/>
      <c r="H17" s="41"/>
      <c r="I17" s="39"/>
      <c r="J17" s="40"/>
      <c r="K17" s="40">
        <v>1000</v>
      </c>
      <c r="L17" s="40"/>
      <c r="M17" s="40"/>
      <c r="N17" s="40"/>
      <c r="O17" s="39">
        <f t="shared" si="0"/>
        <v>1000</v>
      </c>
      <c r="P17" s="4">
        <f t="shared" si="2"/>
        <v>0</v>
      </c>
      <c r="Q17" s="4"/>
      <c r="R17" s="19"/>
    </row>
    <row r="18" spans="1:144">
      <c r="A18" s="12" t="s">
        <v>2</v>
      </c>
      <c r="B18" s="10">
        <f t="shared" ref="B18:O18" si="3">SUM(B3:B17)</f>
        <v>97709.36</v>
      </c>
      <c r="C18" s="5">
        <f t="shared" si="3"/>
        <v>0</v>
      </c>
      <c r="D18" s="5">
        <f t="shared" si="3"/>
        <v>0</v>
      </c>
      <c r="E18" s="5">
        <f t="shared" si="3"/>
        <v>0</v>
      </c>
      <c r="F18" s="5">
        <f t="shared" si="3"/>
        <v>0</v>
      </c>
      <c r="G18" s="5">
        <f t="shared" si="3"/>
        <v>0</v>
      </c>
      <c r="H18" s="5">
        <f t="shared" si="3"/>
        <v>0</v>
      </c>
      <c r="I18" s="5">
        <f t="shared" si="3"/>
        <v>3000</v>
      </c>
      <c r="J18" s="5">
        <f t="shared" si="3"/>
        <v>0</v>
      </c>
      <c r="K18" s="5">
        <f t="shared" si="3"/>
        <v>40964.03</v>
      </c>
      <c r="L18" s="5">
        <f t="shared" si="3"/>
        <v>50745.33</v>
      </c>
      <c r="M18" s="5">
        <f t="shared" si="3"/>
        <v>0</v>
      </c>
      <c r="N18" s="5">
        <f t="shared" si="3"/>
        <v>3000</v>
      </c>
      <c r="O18" s="5">
        <f t="shared" si="3"/>
        <v>97709.36</v>
      </c>
      <c r="P18" s="4">
        <f t="shared" si="2"/>
        <v>0</v>
      </c>
      <c r="Q18" s="4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3"/>
      <c r="EF18" s="3"/>
      <c r="EG18" s="3"/>
      <c r="EH18" s="3"/>
      <c r="EI18" s="3"/>
      <c r="EJ18" s="3"/>
      <c r="EK18" s="3"/>
      <c r="EL18" s="3"/>
      <c r="EM18" s="3"/>
      <c r="EN18" s="3"/>
    </row>
    <row r="19" spans="1:144">
      <c r="A19" s="6"/>
      <c r="B19" s="6" t="s">
        <v>14</v>
      </c>
      <c r="C19" s="7"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>
        <v>3000</v>
      </c>
      <c r="J19" s="7">
        <v>0</v>
      </c>
      <c r="K19" s="7">
        <v>40964.03</v>
      </c>
      <c r="L19" s="7">
        <v>50745.33</v>
      </c>
      <c r="M19" s="7">
        <v>0</v>
      </c>
      <c r="N19" s="7">
        <v>3000</v>
      </c>
      <c r="O19" s="7">
        <f>SUM(C19:N19)</f>
        <v>97709.36</v>
      </c>
      <c r="P19" s="4"/>
      <c r="Q19" s="4"/>
    </row>
    <row r="20" spans="1:144">
      <c r="A20" s="6"/>
      <c r="B20" s="6" t="s">
        <v>15</v>
      </c>
      <c r="C20" s="8">
        <f t="shared" ref="C20:O20" si="4">C19-C18</f>
        <v>0</v>
      </c>
      <c r="D20" s="8">
        <f t="shared" si="4"/>
        <v>0</v>
      </c>
      <c r="E20" s="8">
        <f t="shared" si="4"/>
        <v>0</v>
      </c>
      <c r="F20" s="8">
        <f t="shared" si="4"/>
        <v>0</v>
      </c>
      <c r="G20" s="8">
        <f t="shared" si="4"/>
        <v>0</v>
      </c>
      <c r="H20" s="8">
        <f t="shared" si="4"/>
        <v>0</v>
      </c>
      <c r="I20" s="8">
        <f t="shared" si="4"/>
        <v>0</v>
      </c>
      <c r="J20" s="8">
        <f t="shared" si="4"/>
        <v>0</v>
      </c>
      <c r="K20" s="8">
        <f t="shared" si="4"/>
        <v>0</v>
      </c>
      <c r="L20" s="8">
        <f t="shared" si="4"/>
        <v>0</v>
      </c>
      <c r="M20" s="8">
        <f t="shared" si="4"/>
        <v>0</v>
      </c>
      <c r="N20" s="8">
        <f t="shared" si="4"/>
        <v>0</v>
      </c>
      <c r="O20" s="8">
        <f t="shared" si="4"/>
        <v>0</v>
      </c>
      <c r="P20" s="4"/>
      <c r="Q20" s="4"/>
    </row>
  </sheetData>
  <mergeCells count="1">
    <mergeCell ref="A1:O1"/>
  </mergeCells>
  <pageMargins left="0.7" right="0.7" top="0.75" bottom="0.75" header="0.3" footer="0.3"/>
  <pageSetup paperSize="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J16"/>
  <sheetViews>
    <sheetView workbookViewId="0">
      <selection activeCell="G6" sqref="G6"/>
    </sheetView>
  </sheetViews>
  <sheetFormatPr defaultRowHeight="12"/>
  <cols>
    <col min="1" max="1" width="13.140625" style="1" customWidth="1"/>
    <col min="2" max="2" width="62.140625" style="1" customWidth="1"/>
    <col min="3" max="3" width="15.5703125" style="1" bestFit="1" customWidth="1"/>
    <col min="4" max="4" width="14.5703125" style="1" bestFit="1" customWidth="1"/>
    <col min="5" max="7" width="14.5703125" style="1" customWidth="1"/>
    <col min="8" max="10" width="14.5703125" style="1" bestFit="1" customWidth="1"/>
    <col min="11" max="11" width="15.5703125" style="1" bestFit="1" customWidth="1"/>
    <col min="12" max="12" width="13" style="1" customWidth="1"/>
    <col min="13" max="13" width="15.7109375" style="1" customWidth="1"/>
    <col min="14" max="14" width="14" style="1" bestFit="1" customWidth="1"/>
    <col min="15" max="16384" width="9.140625" style="1"/>
  </cols>
  <sheetData>
    <row r="1" spans="1:140" ht="15.75">
      <c r="A1" s="119" t="s">
        <v>133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</row>
    <row r="2" spans="1:140" ht="15.75">
      <c r="A2" s="99" t="s">
        <v>99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</row>
    <row r="3" spans="1:140" ht="38.25">
      <c r="A3" s="43" t="s">
        <v>97</v>
      </c>
      <c r="B3" s="44" t="s">
        <v>98</v>
      </c>
      <c r="C3" s="45" t="s">
        <v>74</v>
      </c>
      <c r="D3" s="45" t="s">
        <v>141</v>
      </c>
      <c r="E3" s="79" t="s">
        <v>142</v>
      </c>
      <c r="F3" s="79" t="s">
        <v>143</v>
      </c>
      <c r="G3" s="97" t="s">
        <v>149</v>
      </c>
      <c r="H3" s="45">
        <v>2024</v>
      </c>
      <c r="I3" s="45">
        <v>2025</v>
      </c>
      <c r="J3" s="45">
        <v>2026</v>
      </c>
      <c r="K3" s="46" t="s">
        <v>2</v>
      </c>
      <c r="L3" s="47" t="s">
        <v>72</v>
      </c>
      <c r="M3" s="47" t="s">
        <v>145</v>
      </c>
      <c r="N3" s="47" t="s">
        <v>146</v>
      </c>
    </row>
    <row r="4" spans="1:140" ht="12.75">
      <c r="A4" s="56">
        <v>6</v>
      </c>
      <c r="B4" s="49" t="s">
        <v>76</v>
      </c>
      <c r="C4" s="50">
        <v>300000</v>
      </c>
      <c r="D4" s="51">
        <v>85714.29</v>
      </c>
      <c r="E4" s="80">
        <v>85714.29</v>
      </c>
      <c r="F4" s="80">
        <f>D4-E4</f>
        <v>0</v>
      </c>
      <c r="G4" s="96">
        <v>0</v>
      </c>
      <c r="H4" s="51">
        <v>85714.29</v>
      </c>
      <c r="I4" s="51">
        <v>85714.29</v>
      </c>
      <c r="J4" s="51">
        <v>42857.13</v>
      </c>
      <c r="K4" s="51">
        <f t="shared" ref="K4:K14" si="0">SUM(D4:J4)</f>
        <v>385714.29</v>
      </c>
      <c r="L4" s="52" t="s">
        <v>73</v>
      </c>
      <c r="M4" s="87">
        <v>85714.29</v>
      </c>
      <c r="N4" s="88">
        <f>E4-M4</f>
        <v>0</v>
      </c>
    </row>
    <row r="5" spans="1:140" ht="25.5">
      <c r="A5" s="57" t="s">
        <v>78</v>
      </c>
      <c r="B5" s="53" t="s">
        <v>77</v>
      </c>
      <c r="C5" s="50">
        <v>13952443</v>
      </c>
      <c r="D5" s="50">
        <v>5872615.3799999999</v>
      </c>
      <c r="E5" s="81">
        <v>2000000</v>
      </c>
      <c r="F5" s="80">
        <f t="shared" ref="F5:F15" si="1">D5-E5</f>
        <v>3872615.38</v>
      </c>
      <c r="G5" s="96">
        <v>3872615.38</v>
      </c>
      <c r="H5" s="50">
        <v>4055733.34</v>
      </c>
      <c r="I5" s="50">
        <v>3337717.95</v>
      </c>
      <c r="J5" s="50">
        <v>686376.33</v>
      </c>
      <c r="K5" s="51">
        <f t="shared" si="0"/>
        <v>23697673.759999998</v>
      </c>
      <c r="L5" s="52" t="s">
        <v>75</v>
      </c>
      <c r="M5" s="87">
        <v>2000000</v>
      </c>
      <c r="N5" s="88">
        <f t="shared" ref="N5:N15" si="2">E5-M5</f>
        <v>0</v>
      </c>
    </row>
    <row r="6" spans="1:140" ht="12.75">
      <c r="A6" s="56">
        <v>11</v>
      </c>
      <c r="B6" s="49" t="s">
        <v>80</v>
      </c>
      <c r="C6" s="50">
        <v>60000</v>
      </c>
      <c r="D6" s="50">
        <v>60000</v>
      </c>
      <c r="E6" s="81">
        <v>60000</v>
      </c>
      <c r="F6" s="80">
        <f t="shared" si="1"/>
        <v>0</v>
      </c>
      <c r="G6" s="96">
        <v>0</v>
      </c>
      <c r="H6" s="50">
        <v>0</v>
      </c>
      <c r="I6" s="50">
        <v>0</v>
      </c>
      <c r="J6" s="50">
        <v>0</v>
      </c>
      <c r="K6" s="51">
        <f t="shared" si="0"/>
        <v>120000</v>
      </c>
      <c r="L6" s="52" t="s">
        <v>79</v>
      </c>
      <c r="M6" s="87">
        <v>60000</v>
      </c>
      <c r="N6" s="88">
        <f t="shared" si="2"/>
        <v>0</v>
      </c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3"/>
      <c r="EB6" s="3"/>
      <c r="EC6" s="3"/>
      <c r="ED6" s="3"/>
      <c r="EE6" s="3"/>
      <c r="EF6" s="3"/>
      <c r="EG6" s="3"/>
      <c r="EH6" s="3"/>
      <c r="EI6" s="3"/>
      <c r="EJ6" s="3"/>
    </row>
    <row r="7" spans="1:140" ht="12.75">
      <c r="A7" s="56">
        <v>12</v>
      </c>
      <c r="B7" s="49" t="s">
        <v>81</v>
      </c>
      <c r="C7" s="50">
        <v>720000</v>
      </c>
      <c r="D7" s="50">
        <v>400000</v>
      </c>
      <c r="E7" s="81">
        <v>18687.169999999998</v>
      </c>
      <c r="F7" s="80">
        <f t="shared" si="1"/>
        <v>381312.83</v>
      </c>
      <c r="G7" s="96">
        <v>381312.83</v>
      </c>
      <c r="H7" s="50">
        <v>320000</v>
      </c>
      <c r="I7" s="50">
        <v>0</v>
      </c>
      <c r="J7" s="50">
        <v>0</v>
      </c>
      <c r="K7" s="51">
        <f t="shared" si="0"/>
        <v>1501312.83</v>
      </c>
      <c r="L7" s="52" t="s">
        <v>82</v>
      </c>
      <c r="M7" s="87">
        <v>18687.169999999998</v>
      </c>
      <c r="N7" s="88">
        <f t="shared" si="2"/>
        <v>0</v>
      </c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3"/>
      <c r="EB7" s="3"/>
      <c r="EC7" s="3"/>
      <c r="ED7" s="3"/>
      <c r="EE7" s="3"/>
      <c r="EF7" s="3"/>
      <c r="EG7" s="3"/>
      <c r="EH7" s="3"/>
      <c r="EI7" s="3"/>
      <c r="EJ7" s="3"/>
    </row>
    <row r="8" spans="1:140" ht="25.5">
      <c r="A8" s="56">
        <v>26</v>
      </c>
      <c r="B8" s="49" t="s">
        <v>90</v>
      </c>
      <c r="C8" s="50">
        <v>402400</v>
      </c>
      <c r="D8" s="50">
        <v>342400</v>
      </c>
      <c r="E8" s="81">
        <v>0</v>
      </c>
      <c r="F8" s="80">
        <f t="shared" si="1"/>
        <v>342400</v>
      </c>
      <c r="G8" s="96">
        <v>342400</v>
      </c>
      <c r="H8" s="50">
        <v>60000</v>
      </c>
      <c r="I8" s="50">
        <v>0</v>
      </c>
      <c r="J8" s="50">
        <v>0</v>
      </c>
      <c r="K8" s="51">
        <f t="shared" si="0"/>
        <v>1087200</v>
      </c>
      <c r="L8" s="52" t="s">
        <v>83</v>
      </c>
      <c r="M8" s="87">
        <v>0</v>
      </c>
      <c r="N8" s="88">
        <f t="shared" si="2"/>
        <v>0</v>
      </c>
    </row>
    <row r="9" spans="1:140" ht="25.5">
      <c r="A9" s="56">
        <v>28</v>
      </c>
      <c r="B9" s="53" t="s">
        <v>91</v>
      </c>
      <c r="C9" s="50">
        <v>650000</v>
      </c>
      <c r="D9" s="50">
        <v>225000</v>
      </c>
      <c r="E9" s="81">
        <v>101476.94</v>
      </c>
      <c r="F9" s="80">
        <f t="shared" si="1"/>
        <v>123523.06</v>
      </c>
      <c r="G9" s="96">
        <v>123523.06</v>
      </c>
      <c r="H9" s="50">
        <v>425000</v>
      </c>
      <c r="I9" s="50">
        <v>0</v>
      </c>
      <c r="J9" s="50">
        <v>0</v>
      </c>
      <c r="K9" s="51">
        <f t="shared" si="0"/>
        <v>998523.06</v>
      </c>
      <c r="L9" s="52" t="s">
        <v>84</v>
      </c>
      <c r="M9" s="87">
        <v>101476.94</v>
      </c>
      <c r="N9" s="88">
        <f t="shared" si="2"/>
        <v>0</v>
      </c>
    </row>
    <row r="10" spans="1:140" ht="12.75">
      <c r="A10" s="56">
        <v>31</v>
      </c>
      <c r="B10" s="53" t="s">
        <v>92</v>
      </c>
      <c r="C10" s="50">
        <v>900000</v>
      </c>
      <c r="D10" s="50">
        <v>326666.65999999997</v>
      </c>
      <c r="E10" s="81">
        <v>36892.35</v>
      </c>
      <c r="F10" s="80">
        <f t="shared" si="1"/>
        <v>289774.31</v>
      </c>
      <c r="G10" s="96">
        <v>289774.31</v>
      </c>
      <c r="H10" s="50">
        <v>286666.67</v>
      </c>
      <c r="I10" s="50">
        <v>286666.67</v>
      </c>
      <c r="J10" s="50">
        <v>0</v>
      </c>
      <c r="K10" s="51">
        <f t="shared" si="0"/>
        <v>1516440.9699999997</v>
      </c>
      <c r="L10" s="52" t="s">
        <v>85</v>
      </c>
      <c r="M10" s="87">
        <v>36892.35</v>
      </c>
      <c r="N10" s="88">
        <f t="shared" si="2"/>
        <v>0</v>
      </c>
    </row>
    <row r="11" spans="1:140" ht="25.5">
      <c r="A11" s="56">
        <v>32</v>
      </c>
      <c r="B11" s="53" t="s">
        <v>93</v>
      </c>
      <c r="C11" s="50">
        <v>348010</v>
      </c>
      <c r="D11" s="50">
        <v>84320</v>
      </c>
      <c r="E11" s="81">
        <v>0</v>
      </c>
      <c r="F11" s="80">
        <f t="shared" si="1"/>
        <v>84320</v>
      </c>
      <c r="G11" s="96">
        <v>84320</v>
      </c>
      <c r="H11" s="50">
        <v>87896.66</v>
      </c>
      <c r="I11" s="50">
        <v>87896.67</v>
      </c>
      <c r="J11" s="50">
        <v>87896.67</v>
      </c>
      <c r="K11" s="51">
        <f t="shared" si="0"/>
        <v>516650</v>
      </c>
      <c r="L11" s="52" t="s">
        <v>86</v>
      </c>
      <c r="M11" s="87">
        <v>0</v>
      </c>
      <c r="N11" s="88">
        <f t="shared" si="2"/>
        <v>0</v>
      </c>
    </row>
    <row r="12" spans="1:140" ht="12.75">
      <c r="A12" s="56">
        <v>33</v>
      </c>
      <c r="B12" s="53" t="s">
        <v>94</v>
      </c>
      <c r="C12" s="50">
        <v>726787</v>
      </c>
      <c r="D12" s="50">
        <v>187560</v>
      </c>
      <c r="E12" s="81">
        <v>102207.13</v>
      </c>
      <c r="F12" s="80">
        <f t="shared" si="1"/>
        <v>85352.87</v>
      </c>
      <c r="G12" s="96">
        <v>85352.87</v>
      </c>
      <c r="H12" s="50">
        <v>179742.33</v>
      </c>
      <c r="I12" s="50">
        <v>179742.33</v>
      </c>
      <c r="J12" s="50">
        <v>179742.34</v>
      </c>
      <c r="K12" s="51">
        <f t="shared" si="0"/>
        <v>999699.86999999988</v>
      </c>
      <c r="L12" s="52" t="s">
        <v>87</v>
      </c>
      <c r="M12" s="87">
        <v>102207.13</v>
      </c>
      <c r="N12" s="88">
        <f t="shared" si="2"/>
        <v>0</v>
      </c>
    </row>
    <row r="13" spans="1:140" ht="12.75">
      <c r="A13" s="56">
        <v>34</v>
      </c>
      <c r="B13" s="53" t="s">
        <v>95</v>
      </c>
      <c r="C13" s="50">
        <v>1740360</v>
      </c>
      <c r="D13" s="50">
        <v>507240</v>
      </c>
      <c r="E13" s="81">
        <v>0</v>
      </c>
      <c r="F13" s="80">
        <f t="shared" si="1"/>
        <v>507240</v>
      </c>
      <c r="G13" s="96">
        <v>507240</v>
      </c>
      <c r="H13" s="50">
        <v>616560</v>
      </c>
      <c r="I13" s="50">
        <v>616560</v>
      </c>
      <c r="J13" s="50">
        <v>0</v>
      </c>
      <c r="K13" s="51">
        <f t="shared" si="0"/>
        <v>2754840</v>
      </c>
      <c r="L13" s="52" t="s">
        <v>88</v>
      </c>
      <c r="M13" s="87">
        <v>0</v>
      </c>
      <c r="N13" s="88">
        <f t="shared" si="2"/>
        <v>0</v>
      </c>
    </row>
    <row r="14" spans="1:140" ht="12.75">
      <c r="A14" s="56">
        <v>35</v>
      </c>
      <c r="B14" s="53" t="s">
        <v>96</v>
      </c>
      <c r="C14" s="50">
        <v>200000</v>
      </c>
      <c r="D14" s="50">
        <v>200000</v>
      </c>
      <c r="E14" s="81">
        <v>0</v>
      </c>
      <c r="F14" s="80">
        <f t="shared" si="1"/>
        <v>200000</v>
      </c>
      <c r="G14" s="96">
        <v>200000</v>
      </c>
      <c r="H14" s="50">
        <v>0</v>
      </c>
      <c r="I14" s="50">
        <v>0</v>
      </c>
      <c r="J14" s="50">
        <v>0</v>
      </c>
      <c r="K14" s="51">
        <f t="shared" si="0"/>
        <v>600000</v>
      </c>
      <c r="L14" s="52" t="s">
        <v>89</v>
      </c>
      <c r="M14" s="87">
        <v>0</v>
      </c>
      <c r="N14" s="88">
        <f t="shared" si="2"/>
        <v>0</v>
      </c>
    </row>
    <row r="15" spans="1:140" ht="12.75">
      <c r="A15" s="48"/>
      <c r="B15" s="58" t="s">
        <v>2</v>
      </c>
      <c r="C15" s="54">
        <f t="shared" ref="C15:K15" si="3">SUM(C4:C14)</f>
        <v>20000000</v>
      </c>
      <c r="D15" s="54">
        <f t="shared" si="3"/>
        <v>8291516.3300000001</v>
      </c>
      <c r="E15" s="82">
        <f>SUM(E4:E14)</f>
        <v>2404977.88</v>
      </c>
      <c r="F15" s="80">
        <f t="shared" si="1"/>
        <v>5886538.4500000002</v>
      </c>
      <c r="G15" s="96">
        <f>SUM(G4:G14)</f>
        <v>5886538.4499999993</v>
      </c>
      <c r="H15" s="54">
        <f t="shared" si="3"/>
        <v>6117313.29</v>
      </c>
      <c r="I15" s="54">
        <f t="shared" si="3"/>
        <v>4594297.91</v>
      </c>
      <c r="J15" s="54">
        <f t="shared" si="3"/>
        <v>996872.47</v>
      </c>
      <c r="K15" s="54">
        <f t="shared" si="3"/>
        <v>34178054.779999994</v>
      </c>
      <c r="L15" s="55"/>
      <c r="M15" s="95">
        <f>SUM(M4:M14)</f>
        <v>2404977.88</v>
      </c>
      <c r="N15" s="88">
        <f t="shared" si="2"/>
        <v>0</v>
      </c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3"/>
      <c r="EB15" s="3"/>
      <c r="EC15" s="3"/>
      <c r="ED15" s="3"/>
      <c r="EE15" s="3"/>
      <c r="EF15" s="3"/>
      <c r="EG15" s="3"/>
      <c r="EH15" s="3"/>
      <c r="EI15" s="3"/>
      <c r="EJ15" s="3"/>
    </row>
    <row r="16" spans="1:140">
      <c r="K16" s="4">
        <f>SUM(D15:J15)</f>
        <v>34178054.780000001</v>
      </c>
    </row>
  </sheetData>
  <mergeCells count="2">
    <mergeCell ref="A2:L2"/>
    <mergeCell ref="A1:L1"/>
  </mergeCells>
  <pageMargins left="0.7" right="0.7" top="0.75" bottom="0.75" header="0.3" footer="0.3"/>
  <pageSetup paperSize="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"/>
  <sheetViews>
    <sheetView workbookViewId="0">
      <selection activeCell="F10" sqref="F10"/>
    </sheetView>
  </sheetViews>
  <sheetFormatPr defaultRowHeight="12.75"/>
  <cols>
    <col min="1" max="1" width="12" customWidth="1"/>
    <col min="2" max="2" width="11.5703125" customWidth="1"/>
    <col min="3" max="3" width="57.85546875" customWidth="1"/>
    <col min="4" max="4" width="24.7109375" bestFit="1" customWidth="1"/>
    <col min="5" max="5" width="17.7109375" customWidth="1"/>
    <col min="6" max="6" width="18.140625" style="32" bestFit="1" customWidth="1"/>
    <col min="7" max="9" width="11.28515625" bestFit="1" customWidth="1"/>
  </cols>
  <sheetData>
    <row r="1" spans="1:17" ht="15.75">
      <c r="A1" s="99" t="s">
        <v>27</v>
      </c>
      <c r="B1" s="99"/>
      <c r="C1" s="99"/>
      <c r="D1" s="99"/>
      <c r="E1" s="99"/>
      <c r="F1" s="99"/>
      <c r="G1" s="99"/>
      <c r="H1" s="99"/>
      <c r="I1" s="99"/>
      <c r="J1" s="27"/>
      <c r="K1" s="27"/>
      <c r="L1" s="27"/>
      <c r="M1" s="27"/>
      <c r="N1" s="27"/>
      <c r="O1" s="27"/>
      <c r="P1" s="27"/>
      <c r="Q1" s="27"/>
    </row>
    <row r="2" spans="1:17" ht="60">
      <c r="A2" s="21" t="s">
        <v>28</v>
      </c>
      <c r="B2" s="21" t="s">
        <v>39</v>
      </c>
      <c r="C2" s="21" t="s">
        <v>29</v>
      </c>
      <c r="D2" s="21" t="s">
        <v>30</v>
      </c>
      <c r="E2" s="21" t="s">
        <v>40</v>
      </c>
      <c r="F2" s="120" t="s">
        <v>31</v>
      </c>
      <c r="G2" s="120"/>
      <c r="H2" s="120"/>
      <c r="I2" s="120"/>
      <c r="J2" s="28"/>
      <c r="K2" s="28"/>
      <c r="L2" s="28"/>
      <c r="M2" s="28"/>
      <c r="N2" s="28"/>
      <c r="O2" s="28"/>
      <c r="P2" s="28"/>
      <c r="Q2" s="28"/>
    </row>
    <row r="3" spans="1:17" ht="15">
      <c r="A3" s="22"/>
      <c r="B3" s="22"/>
      <c r="C3" s="22"/>
      <c r="D3" s="22"/>
      <c r="E3" s="22"/>
      <c r="F3" s="29" t="s">
        <v>32</v>
      </c>
      <c r="G3" s="23">
        <v>2023</v>
      </c>
      <c r="H3" s="23">
        <v>2024</v>
      </c>
      <c r="I3" s="23">
        <v>2025</v>
      </c>
    </row>
    <row r="4" spans="1:17" ht="15">
      <c r="A4" s="22"/>
      <c r="B4" s="22"/>
      <c r="C4" s="22"/>
      <c r="D4" s="22"/>
      <c r="E4" s="22"/>
      <c r="F4" s="29"/>
      <c r="G4" s="23" t="s">
        <v>33</v>
      </c>
      <c r="H4" s="23" t="s">
        <v>33</v>
      </c>
      <c r="I4" s="23" t="s">
        <v>33</v>
      </c>
    </row>
    <row r="5" spans="1:17" ht="15">
      <c r="A5" s="23">
        <v>10</v>
      </c>
      <c r="B5" s="23">
        <v>1</v>
      </c>
      <c r="C5" s="22" t="s">
        <v>34</v>
      </c>
      <c r="D5" s="23" t="s">
        <v>37</v>
      </c>
      <c r="E5" s="23">
        <v>2023</v>
      </c>
      <c r="F5" s="30">
        <v>241025.32</v>
      </c>
      <c r="G5" s="23" t="s">
        <v>37</v>
      </c>
      <c r="H5" s="23"/>
      <c r="I5" s="23"/>
    </row>
    <row r="6" spans="1:17" ht="15">
      <c r="A6" s="23">
        <v>1</v>
      </c>
      <c r="B6" s="23">
        <v>2</v>
      </c>
      <c r="C6" s="22" t="s">
        <v>38</v>
      </c>
      <c r="D6" s="23" t="s">
        <v>37</v>
      </c>
      <c r="E6" s="23">
        <v>2023</v>
      </c>
      <c r="F6" s="30">
        <v>10000</v>
      </c>
      <c r="G6" s="23" t="s">
        <v>37</v>
      </c>
      <c r="H6" s="23"/>
      <c r="I6" s="23"/>
    </row>
    <row r="7" spans="1:17" ht="15">
      <c r="A7" s="23">
        <v>1</v>
      </c>
      <c r="B7" s="23">
        <v>3</v>
      </c>
      <c r="C7" s="22" t="s">
        <v>35</v>
      </c>
      <c r="D7" s="23" t="s">
        <v>37</v>
      </c>
      <c r="E7" s="23">
        <v>2024</v>
      </c>
      <c r="F7" s="30">
        <v>210000</v>
      </c>
      <c r="G7" s="23"/>
      <c r="H7" s="23" t="s">
        <v>37</v>
      </c>
      <c r="I7" s="23"/>
    </row>
    <row r="8" spans="1:17" ht="15">
      <c r="A8" s="23">
        <v>5</v>
      </c>
      <c r="B8" s="23">
        <v>4</v>
      </c>
      <c r="C8" s="22" t="s">
        <v>36</v>
      </c>
      <c r="D8" s="23" t="s">
        <v>37</v>
      </c>
      <c r="E8" s="23">
        <v>2024</v>
      </c>
      <c r="F8" s="30">
        <v>130000</v>
      </c>
      <c r="G8" s="23" t="s">
        <v>37</v>
      </c>
      <c r="H8" s="23"/>
      <c r="I8" s="23"/>
    </row>
    <row r="9" spans="1:17" ht="15">
      <c r="A9" s="23">
        <v>10</v>
      </c>
      <c r="B9" s="23">
        <v>5</v>
      </c>
      <c r="C9" s="22" t="s">
        <v>42</v>
      </c>
      <c r="D9" s="23" t="s">
        <v>37</v>
      </c>
      <c r="E9" s="23">
        <v>2023</v>
      </c>
      <c r="F9" s="30">
        <v>600000</v>
      </c>
      <c r="G9" s="23" t="s">
        <v>37</v>
      </c>
      <c r="H9" s="23"/>
      <c r="I9" s="23"/>
    </row>
    <row r="10" spans="1:17" ht="15">
      <c r="A10" s="23">
        <v>10</v>
      </c>
      <c r="B10" s="23">
        <v>6</v>
      </c>
      <c r="C10" s="22" t="s">
        <v>43</v>
      </c>
      <c r="D10" s="23" t="s">
        <v>37</v>
      </c>
      <c r="E10" s="23">
        <v>2023</v>
      </c>
      <c r="F10" s="30">
        <v>600000</v>
      </c>
      <c r="G10" s="23" t="s">
        <v>44</v>
      </c>
      <c r="H10" s="23"/>
      <c r="I10" s="23"/>
    </row>
    <row r="11" spans="1:17" ht="15.75">
      <c r="A11" s="24"/>
      <c r="B11" s="24"/>
      <c r="C11" s="24"/>
      <c r="D11" s="25" t="s">
        <v>2</v>
      </c>
      <c r="E11" s="26"/>
      <c r="F11" s="31">
        <f>SUM(F5:F10)</f>
        <v>1791025.32</v>
      </c>
      <c r="G11" s="24"/>
      <c r="H11" s="24"/>
      <c r="I11" s="24"/>
    </row>
  </sheetData>
  <mergeCells count="2">
    <mergeCell ref="A1:I1"/>
    <mergeCell ref="F2:I2"/>
  </mergeCells>
  <pageMargins left="0.7" right="0.7" top="0.75" bottom="0.75" header="0.3" footer="0.3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2023</vt:lpstr>
      <vt:lpstr>2024</vt:lpstr>
      <vt:lpstr>2025</vt:lpstr>
      <vt:lpstr>PNRR</vt:lpstr>
      <vt:lpstr>Inseribilità</vt:lpstr>
    </vt:vector>
  </TitlesOfParts>
  <Company>COMUNE DI BEDOLLO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Oliviero</dc:creator>
  <cp:lastModifiedBy>Groff Alessandra (Palù del Fersina)</cp:lastModifiedBy>
  <cp:lastPrinted>2023-11-07T13:41:41Z</cp:lastPrinted>
  <dcterms:created xsi:type="dcterms:W3CDTF">2007-11-07T13:07:46Z</dcterms:created>
  <dcterms:modified xsi:type="dcterms:W3CDTF">2024-03-19T15:19:32Z</dcterms:modified>
</cp:coreProperties>
</file>